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Audit\2564-Q3\File Elcid\SIM TH Q3.64\"/>
    </mc:Choice>
  </mc:AlternateContent>
  <xr:revisionPtr revIDLastSave="0" documentId="13_ncr:1_{CB46D308-87B8-43DE-99D6-20FEFEE62E7A}" xr6:coauthVersionLast="47" xr6:coauthVersionMax="47" xr10:uidLastSave="{00000000-0000-0000-0000-000000000000}"/>
  <bookViews>
    <workbookView xWindow="-28133" yWindow="577" windowWidth="22440" windowHeight="13531" tabRatio="714" firstSheet="1" activeTab="1" xr2:uid="{00000000-000D-0000-FFFF-FFFF00000000}"/>
  </bookViews>
  <sheets>
    <sheet name="0000" sheetId="1" state="veryHidden" r:id="rId1"/>
    <sheet name="งบการเงิน" sheetId="2" r:id="rId2"/>
    <sheet name="กำไรขาดทุน9 เดือน" sheetId="22" state="hidden" r:id="rId3"/>
    <sheet name="กำไรเบ็ดเสร็จ9เดือน" sheetId="23" state="hidden" r:id="rId4"/>
    <sheet name="กำไรขาดทุน9เดือน" sheetId="16" state="hidden" r:id="rId5"/>
    <sheet name="กำไรเบ็ดเสร็จ9เดือน (ต่อ)" sheetId="17" state="hidden" r:id="rId6"/>
    <sheet name="กำไรขาดทุน9.เดือน" sheetId="19" state="hidden" r:id="rId7"/>
    <sheet name="กำไรเบ็ดเสร็จ9.เดือน" sheetId="20" state="hidden" r:id="rId8"/>
    <sheet name="กระแสเงินสด (สำรองใช้ Q2)" sheetId="21" state="hidden" r:id="rId9"/>
  </sheets>
  <definedNames>
    <definedName name="_xlnm.Print_Area" localSheetId="8">'กระแสเงินสด (สำรองใช้ Q2)'!$A$1:$K$145</definedName>
    <definedName name="_xlnm.Print_Area" localSheetId="7">กำไรเบ็ดเสร็จ9.เดือน!$A$1:$M$34</definedName>
    <definedName name="_xlnm.Print_Area" localSheetId="3">กำไรเบ็ดเสร็จ9เดือน!$A$1:$M$39</definedName>
    <definedName name="_xlnm.Print_Area" localSheetId="5">'กำไรเบ็ดเสร็จ9เดือน (ต่อ)'!$A$1:$M$38</definedName>
    <definedName name="_xlnm.Print_Area" localSheetId="2">'กำไรขาดทุน9 เดือน'!$A$1:$N$38</definedName>
    <definedName name="_xlnm.Print_Area" localSheetId="6">กำไรขาดทุน9.เดือน!$A$1:$M$39</definedName>
    <definedName name="_xlnm.Print_Area" localSheetId="4">กำไรขาดทุน9เดือน!$A$1:$N$39</definedName>
    <definedName name="_xlnm.Print_Area" localSheetId="1">งบการเงิน!$A$1:$N$41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9" i="22" l="1"/>
  <c r="P22" i="22"/>
  <c r="P13" i="22"/>
  <c r="P10" i="22"/>
  <c r="G11" i="22"/>
  <c r="P11" i="22" s="1"/>
  <c r="G16" i="22"/>
  <c r="P16" i="22" s="1"/>
  <c r="M16" i="22"/>
  <c r="M17" i="22" s="1"/>
  <c r="M11" i="22"/>
  <c r="M12" i="22" s="1"/>
  <c r="M18" i="22" s="1"/>
  <c r="M21" i="22" s="1"/>
  <c r="M23" i="22" s="1"/>
  <c r="K16" i="22"/>
  <c r="K11" i="22"/>
  <c r="K12" i="22" s="1"/>
  <c r="I11" i="22"/>
  <c r="S11" i="16"/>
  <c r="AR11" i="16" s="1"/>
  <c r="I16" i="22"/>
  <c r="S17" i="16" s="1"/>
  <c r="AR17" i="16" s="1"/>
  <c r="P14" i="22"/>
  <c r="P15" i="22"/>
  <c r="P20" i="22"/>
  <c r="P24" i="22"/>
  <c r="P26" i="22"/>
  <c r="G28" i="23"/>
  <c r="Q24" i="17" s="1"/>
  <c r="G14" i="23"/>
  <c r="Q14" i="17" s="1"/>
  <c r="Q17" i="17" s="1"/>
  <c r="Q18" i="17" s="1"/>
  <c r="P15" i="23"/>
  <c r="P13" i="23"/>
  <c r="G17" i="22"/>
  <c r="P17" i="22" s="1"/>
  <c r="R16" i="23"/>
  <c r="K14" i="23"/>
  <c r="K16" i="23" s="1"/>
  <c r="G19" i="23"/>
  <c r="G21" i="23" s="1"/>
  <c r="I8" i="21"/>
  <c r="I57" i="21" s="1"/>
  <c r="I106" i="21" s="1"/>
  <c r="K8" i="21"/>
  <c r="K57" i="21"/>
  <c r="K106" i="21" s="1"/>
  <c r="E32" i="21"/>
  <c r="E45" i="21" s="1"/>
  <c r="E61" i="21" s="1"/>
  <c r="E91" i="21" s="1"/>
  <c r="E93" i="21" s="1"/>
  <c r="M92" i="21" s="1"/>
  <c r="G32" i="21"/>
  <c r="G45" i="21"/>
  <c r="G61" i="21" s="1"/>
  <c r="I32" i="21"/>
  <c r="I45" i="21"/>
  <c r="I61" i="21" s="1"/>
  <c r="I56" i="21"/>
  <c r="I105" i="21" s="1"/>
  <c r="E57" i="21"/>
  <c r="E106" i="21" s="1"/>
  <c r="G57" i="21"/>
  <c r="G106" i="21" s="1"/>
  <c r="E81" i="21"/>
  <c r="G81" i="21"/>
  <c r="I81" i="21"/>
  <c r="K81" i="21"/>
  <c r="E90" i="21"/>
  <c r="G90" i="21"/>
  <c r="I90" i="21"/>
  <c r="K90" i="21"/>
  <c r="E92" i="21"/>
  <c r="I92" i="21"/>
  <c r="A5" i="20"/>
  <c r="T7" i="20"/>
  <c r="U7" i="20"/>
  <c r="G13" i="20"/>
  <c r="V13" i="20" s="1"/>
  <c r="W13" i="20" s="1"/>
  <c r="W15" i="20" s="1"/>
  <c r="I13" i="20"/>
  <c r="I15" i="20" s="1"/>
  <c r="P13" i="20"/>
  <c r="P15" i="20" s="1"/>
  <c r="G14" i="20"/>
  <c r="V14" i="20" s="1"/>
  <c r="W14" i="20" s="1"/>
  <c r="I14" i="20"/>
  <c r="M14" i="20"/>
  <c r="M15" i="20" s="1"/>
  <c r="Q14" i="20"/>
  <c r="R14" i="20" s="1"/>
  <c r="K15" i="20"/>
  <c r="O15" i="20"/>
  <c r="O17" i="20" s="1"/>
  <c r="T15" i="20"/>
  <c r="T17" i="20"/>
  <c r="U15" i="20"/>
  <c r="U17" i="20" s="1"/>
  <c r="G21" i="20"/>
  <c r="V21" i="20"/>
  <c r="I21" i="20"/>
  <c r="P21" i="20"/>
  <c r="P22" i="20"/>
  <c r="R21" i="20"/>
  <c r="O22" i="20"/>
  <c r="T22" i="20"/>
  <c r="U22" i="20"/>
  <c r="G40" i="20"/>
  <c r="I40" i="20"/>
  <c r="K40" i="20"/>
  <c r="M40" i="20"/>
  <c r="H41" i="20"/>
  <c r="J41" i="20"/>
  <c r="L41" i="20"/>
  <c r="U8" i="19"/>
  <c r="V8" i="19"/>
  <c r="W8" i="19"/>
  <c r="X8" i="19"/>
  <c r="Q9" i="19"/>
  <c r="S9" i="19" s="1"/>
  <c r="S11" i="19" s="1"/>
  <c r="W9" i="19"/>
  <c r="X9" i="19" s="1"/>
  <c r="Q10" i="19"/>
  <c r="S10" i="19"/>
  <c r="W10" i="19"/>
  <c r="X10" i="19" s="1"/>
  <c r="G11" i="19"/>
  <c r="I11" i="19"/>
  <c r="K11" i="19"/>
  <c r="K18" i="19" s="1"/>
  <c r="K26" i="19" s="1"/>
  <c r="K28" i="19" s="1"/>
  <c r="M11" i="19"/>
  <c r="O11" i="19"/>
  <c r="O18" i="19" s="1"/>
  <c r="O26" i="19" s="1"/>
  <c r="O28" i="19" s="1"/>
  <c r="R11" i="19"/>
  <c r="U11" i="19"/>
  <c r="V11" i="19"/>
  <c r="Q13" i="19"/>
  <c r="S13" i="19" s="1"/>
  <c r="S17" i="19"/>
  <c r="W13" i="19"/>
  <c r="X13" i="19" s="1"/>
  <c r="X17" i="19" s="1"/>
  <c r="Q14" i="19"/>
  <c r="W14" i="19"/>
  <c r="Q15" i="19"/>
  <c r="W15" i="19"/>
  <c r="Q16" i="19"/>
  <c r="S16" i="19" s="1"/>
  <c r="W16" i="19"/>
  <c r="X16" i="19"/>
  <c r="G17" i="19"/>
  <c r="I17" i="19"/>
  <c r="K17" i="19"/>
  <c r="M17" i="19"/>
  <c r="M18" i="19" s="1"/>
  <c r="M26" i="19" s="1"/>
  <c r="M28" i="19" s="1"/>
  <c r="O17" i="19"/>
  <c r="P17" i="19"/>
  <c r="P18" i="19" s="1"/>
  <c r="P26" i="19" s="1"/>
  <c r="P28" i="19" s="1"/>
  <c r="R17" i="19"/>
  <c r="U17" i="19"/>
  <c r="U18" i="19"/>
  <c r="V17" i="19"/>
  <c r="V18" i="19"/>
  <c r="V26" i="19" s="1"/>
  <c r="V28" i="19" s="1"/>
  <c r="Q19" i="19"/>
  <c r="S19" i="19" s="1"/>
  <c r="W19" i="19"/>
  <c r="X19" i="19" s="1"/>
  <c r="Q20" i="19"/>
  <c r="W20" i="19"/>
  <c r="X20" i="19"/>
  <c r="Q21" i="19"/>
  <c r="S21" i="19" s="1"/>
  <c r="W21" i="19"/>
  <c r="W24" i="19" s="1"/>
  <c r="X21" i="19"/>
  <c r="Q22" i="19"/>
  <c r="S22" i="19"/>
  <c r="W22" i="19"/>
  <c r="X22" i="19"/>
  <c r="Q23" i="19"/>
  <c r="S23" i="19" s="1"/>
  <c r="W23" i="19"/>
  <c r="X23" i="19"/>
  <c r="G24" i="19"/>
  <c r="I24" i="19"/>
  <c r="K24" i="19"/>
  <c r="M24" i="19"/>
  <c r="O24" i="19"/>
  <c r="P24" i="19"/>
  <c r="R24" i="19"/>
  <c r="U24" i="19"/>
  <c r="V24" i="19"/>
  <c r="Q25" i="19"/>
  <c r="R25" i="19" s="1"/>
  <c r="W25" i="19"/>
  <c r="X25" i="19" s="1"/>
  <c r="Q27" i="19"/>
  <c r="S27" i="19" s="1"/>
  <c r="W27" i="19"/>
  <c r="X27" i="19" s="1"/>
  <c r="Q32" i="19"/>
  <c r="S32" i="19" s="1"/>
  <c r="W32" i="19"/>
  <c r="X32" i="19" s="1"/>
  <c r="I33" i="19"/>
  <c r="O33" i="19"/>
  <c r="P33" i="19"/>
  <c r="R33" i="19"/>
  <c r="U33" i="19"/>
  <c r="V33" i="19"/>
  <c r="Q36" i="19"/>
  <c r="W36" i="19"/>
  <c r="G37" i="19"/>
  <c r="I40" i="19"/>
  <c r="G45" i="19"/>
  <c r="I45" i="19"/>
  <c r="I46" i="19" s="1"/>
  <c r="K45" i="19"/>
  <c r="M45" i="19"/>
  <c r="H46" i="19"/>
  <c r="J46" i="19"/>
  <c r="L46" i="19"/>
  <c r="K8" i="17"/>
  <c r="M8" i="17"/>
  <c r="AH11" i="17"/>
  <c r="AJ11" i="17"/>
  <c r="AL11" i="17"/>
  <c r="AN11" i="17"/>
  <c r="Q12" i="17"/>
  <c r="S12" i="17"/>
  <c r="AJ12" i="17" s="1"/>
  <c r="U12" i="17"/>
  <c r="AL12" i="17"/>
  <c r="W12" i="17"/>
  <c r="AN12" i="17" s="1"/>
  <c r="AH13" i="17"/>
  <c r="AJ13" i="17"/>
  <c r="AL13" i="17"/>
  <c r="AN13" i="17"/>
  <c r="G15" i="17"/>
  <c r="I15" i="17"/>
  <c r="I17" i="17"/>
  <c r="I18" i="17" s="1"/>
  <c r="K15" i="17"/>
  <c r="K17" i="17" s="1"/>
  <c r="M15" i="17"/>
  <c r="M17" i="17" s="1"/>
  <c r="M18" i="17" s="1"/>
  <c r="AN15" i="17"/>
  <c r="O15" i="17"/>
  <c r="Q15" i="17"/>
  <c r="S15" i="17"/>
  <c r="U15" i="17"/>
  <c r="AL15" i="17" s="1"/>
  <c r="W15" i="17"/>
  <c r="AH16" i="17"/>
  <c r="AJ16" i="17"/>
  <c r="AL16" i="17"/>
  <c r="AN16" i="17"/>
  <c r="Z17" i="17"/>
  <c r="Z18" i="17"/>
  <c r="Z20" i="17" s="1"/>
  <c r="AA17" i="17"/>
  <c r="AB17" i="17"/>
  <c r="AB18" i="17"/>
  <c r="AB20" i="17" s="1"/>
  <c r="AD17" i="17"/>
  <c r="AD18" i="17" s="1"/>
  <c r="AD20" i="17" s="1"/>
  <c r="AF17" i="17"/>
  <c r="AF18" i="17" s="1"/>
  <c r="AF20" i="17" s="1"/>
  <c r="R18" i="17"/>
  <c r="R20" i="17" s="1"/>
  <c r="AH19" i="17"/>
  <c r="AJ19" i="17"/>
  <c r="AL19" i="17"/>
  <c r="AN19" i="17"/>
  <c r="T20" i="17"/>
  <c r="AH21" i="17"/>
  <c r="AJ21" i="17"/>
  <c r="AL21" i="17"/>
  <c r="AN21" i="17"/>
  <c r="AH22" i="17"/>
  <c r="AJ22" i="17"/>
  <c r="AL22" i="17"/>
  <c r="AN22" i="17"/>
  <c r="G24" i="17"/>
  <c r="S24" i="17"/>
  <c r="AJ24" i="17" s="1"/>
  <c r="U24" i="17"/>
  <c r="AL24" i="17" s="1"/>
  <c r="W24" i="17"/>
  <c r="AN24" i="17" s="1"/>
  <c r="Z25" i="17"/>
  <c r="AB25" i="17"/>
  <c r="AD25" i="17"/>
  <c r="AF25" i="17"/>
  <c r="G44" i="17"/>
  <c r="I44" i="17"/>
  <c r="K44" i="17"/>
  <c r="M44" i="17"/>
  <c r="K8" i="16"/>
  <c r="M8" i="16"/>
  <c r="AC8" i="16"/>
  <c r="AE8" i="16"/>
  <c r="Q10" i="16"/>
  <c r="S10" i="16"/>
  <c r="AR10" i="16" s="1"/>
  <c r="U10" i="16"/>
  <c r="AT10" i="16" s="1"/>
  <c r="W10" i="16"/>
  <c r="AV10" i="16" s="1"/>
  <c r="Q11" i="16"/>
  <c r="AP11" i="16" s="1"/>
  <c r="G12" i="16"/>
  <c r="I12" i="16"/>
  <c r="K12" i="16"/>
  <c r="M12" i="16"/>
  <c r="Y12" i="16"/>
  <c r="AA12" i="16"/>
  <c r="AC12" i="16"/>
  <c r="AE12" i="16"/>
  <c r="AH12" i="16"/>
  <c r="AJ12" i="16"/>
  <c r="AJ19" i="16" s="1"/>
  <c r="AJ29" i="16" s="1"/>
  <c r="AJ31" i="16" s="1"/>
  <c r="AJ33" i="16" s="1"/>
  <c r="AJ35" i="16" s="1"/>
  <c r="AL12" i="16"/>
  <c r="AN12" i="16"/>
  <c r="Q14" i="16"/>
  <c r="S14" i="16"/>
  <c r="U14" i="16"/>
  <c r="AT14" i="16" s="1"/>
  <c r="W14" i="16"/>
  <c r="AV14" i="16"/>
  <c r="AP15" i="16"/>
  <c r="AR15" i="16"/>
  <c r="AT15" i="16"/>
  <c r="AV15" i="16"/>
  <c r="AP16" i="16"/>
  <c r="AR16" i="16"/>
  <c r="AT16" i="16"/>
  <c r="AV16" i="16"/>
  <c r="Q17" i="16"/>
  <c r="AP17" i="16"/>
  <c r="AP18" i="16" s="1"/>
  <c r="W17" i="16"/>
  <c r="AV17" i="16" s="1"/>
  <c r="G18" i="16"/>
  <c r="I18" i="16"/>
  <c r="I19" i="16" s="1"/>
  <c r="K18" i="16"/>
  <c r="M18" i="16"/>
  <c r="M19" i="16"/>
  <c r="O18" i="16"/>
  <c r="R18" i="16"/>
  <c r="R19" i="16" s="1"/>
  <c r="T18" i="16"/>
  <c r="T19" i="16"/>
  <c r="V18" i="16"/>
  <c r="V19" i="16" s="1"/>
  <c r="X18" i="16"/>
  <c r="X19" i="16"/>
  <c r="Y18" i="16"/>
  <c r="AA18" i="16"/>
  <c r="AC18" i="16"/>
  <c r="AC19" i="16" s="1"/>
  <c r="AE18" i="16"/>
  <c r="AE19" i="16" s="1"/>
  <c r="AE29" i="16" s="1"/>
  <c r="AE31" i="16" s="1"/>
  <c r="AE33" i="16" s="1"/>
  <c r="AE35" i="16" s="1"/>
  <c r="AG18" i="16"/>
  <c r="AG19" i="16" s="1"/>
  <c r="AH18" i="16"/>
  <c r="AH19" i="16" s="1"/>
  <c r="AH29" i="16" s="1"/>
  <c r="AH31" i="16" s="1"/>
  <c r="AH33" i="16" s="1"/>
  <c r="AH35" i="16" s="1"/>
  <c r="AI18" i="16"/>
  <c r="AI19" i="16" s="1"/>
  <c r="AI29" i="16" s="1"/>
  <c r="AJ18" i="16"/>
  <c r="AK18" i="16"/>
  <c r="AK19" i="16"/>
  <c r="AK29" i="16" s="1"/>
  <c r="AL18" i="16"/>
  <c r="AL19" i="16" s="1"/>
  <c r="AM18" i="16"/>
  <c r="AM19" i="16"/>
  <c r="AM29" i="16" s="1"/>
  <c r="AN18" i="16"/>
  <c r="AN19" i="16" s="1"/>
  <c r="AO18" i="16"/>
  <c r="AO19" i="16" s="1"/>
  <c r="AO29" i="16" s="1"/>
  <c r="AS18" i="16"/>
  <c r="AS19" i="16" s="1"/>
  <c r="AU18" i="16"/>
  <c r="AU19" i="16" s="1"/>
  <c r="AW19" i="16"/>
  <c r="Q20" i="16"/>
  <c r="Q27" i="16" s="1"/>
  <c r="AP27" i="16" s="1"/>
  <c r="S20" i="16"/>
  <c r="U20" i="16"/>
  <c r="AT20" i="16" s="1"/>
  <c r="W20" i="16"/>
  <c r="W27" i="16" s="1"/>
  <c r="S21" i="16"/>
  <c r="AR21" i="16" s="1"/>
  <c r="U21" i="16"/>
  <c r="AT21" i="16" s="1"/>
  <c r="W21" i="16"/>
  <c r="AV21" i="16" s="1"/>
  <c r="AP22" i="16"/>
  <c r="AR22" i="16"/>
  <c r="AT22" i="16"/>
  <c r="AV22" i="16"/>
  <c r="Q23" i="16"/>
  <c r="AP23" i="16" s="1"/>
  <c r="S23" i="16"/>
  <c r="AR23" i="16" s="1"/>
  <c r="U23" i="16"/>
  <c r="AT23" i="16" s="1"/>
  <c r="W23" i="16"/>
  <c r="AV23" i="16" s="1"/>
  <c r="Q24" i="16"/>
  <c r="AP24" i="16" s="1"/>
  <c r="S24" i="16"/>
  <c r="AR24" i="16" s="1"/>
  <c r="U24" i="16"/>
  <c r="AT24" i="16" s="1"/>
  <c r="W24" i="16"/>
  <c r="AV24" i="16" s="1"/>
  <c r="Q25" i="16"/>
  <c r="AP25" i="16" s="1"/>
  <c r="S25" i="16"/>
  <c r="AR25" i="16" s="1"/>
  <c r="U25" i="16"/>
  <c r="AT25" i="16" s="1"/>
  <c r="W25" i="16"/>
  <c r="AV25" i="16"/>
  <c r="Q26" i="16"/>
  <c r="AP26" i="16" s="1"/>
  <c r="S26" i="16"/>
  <c r="AR26" i="16" s="1"/>
  <c r="U26" i="16"/>
  <c r="AT26" i="16" s="1"/>
  <c r="W26" i="16"/>
  <c r="AV26" i="16" s="1"/>
  <c r="G27" i="16"/>
  <c r="I27" i="16"/>
  <c r="K27" i="16"/>
  <c r="M27" i="16"/>
  <c r="Y27" i="16"/>
  <c r="AA27" i="16"/>
  <c r="AC27" i="16"/>
  <c r="AE27" i="16"/>
  <c r="AH27" i="16"/>
  <c r="AI27" i="16"/>
  <c r="AJ27" i="16"/>
  <c r="AL27" i="16"/>
  <c r="AM27" i="16"/>
  <c r="AN27" i="16"/>
  <c r="Q28" i="16"/>
  <c r="AP28" i="16" s="1"/>
  <c r="S28" i="16"/>
  <c r="AR28" i="16"/>
  <c r="AT28" i="16"/>
  <c r="AV28" i="16"/>
  <c r="Q30" i="16"/>
  <c r="AP30" i="16" s="1"/>
  <c r="S30" i="16"/>
  <c r="AR30" i="16" s="1"/>
  <c r="U30" i="16"/>
  <c r="AT30" i="16" s="1"/>
  <c r="W30" i="16"/>
  <c r="AV30" i="16" s="1"/>
  <c r="AP32" i="16"/>
  <c r="AR32" i="16"/>
  <c r="AT32" i="16"/>
  <c r="AV32" i="16"/>
  <c r="S34" i="16"/>
  <c r="AR34" i="16" s="1"/>
  <c r="AT34" i="16"/>
  <c r="AV34" i="16"/>
  <c r="I35" i="16"/>
  <c r="AA35" i="16"/>
  <c r="I37" i="16"/>
  <c r="G45" i="16"/>
  <c r="I45" i="16"/>
  <c r="K45" i="16"/>
  <c r="M45" i="16"/>
  <c r="Y47" i="16"/>
  <c r="AA47" i="16"/>
  <c r="AC47" i="16"/>
  <c r="AE47" i="16"/>
  <c r="A3" i="23"/>
  <c r="A5" i="23"/>
  <c r="K8" i="23"/>
  <c r="M8" i="23"/>
  <c r="I14" i="23"/>
  <c r="S14" i="17" s="1"/>
  <c r="M14" i="23"/>
  <c r="M16" i="23" s="1"/>
  <c r="K19" i="23"/>
  <c r="K21" i="23"/>
  <c r="M19" i="23"/>
  <c r="M21" i="23" s="1"/>
  <c r="M22" i="23" s="1"/>
  <c r="I21" i="23"/>
  <c r="A3" i="22"/>
  <c r="K8" i="22"/>
  <c r="M8" i="22"/>
  <c r="K17" i="22"/>
  <c r="I17" i="22"/>
  <c r="Q21" i="16"/>
  <c r="AP21" i="16" s="1"/>
  <c r="Q34" i="16"/>
  <c r="AP34" i="16" s="1"/>
  <c r="AH12" i="17"/>
  <c r="AP14" i="16"/>
  <c r="U17" i="16"/>
  <c r="AT17" i="16"/>
  <c r="S20" i="19"/>
  <c r="AH14" i="17"/>
  <c r="Q13" i="20"/>
  <c r="Q15" i="20" s="1"/>
  <c r="P17" i="20"/>
  <c r="I18" i="19"/>
  <c r="I26" i="19" s="1"/>
  <c r="I28" i="19" s="1"/>
  <c r="I10" i="20" s="1"/>
  <c r="G17" i="17"/>
  <c r="Y19" i="16"/>
  <c r="Y29" i="16" s="1"/>
  <c r="Y31" i="16" s="1"/>
  <c r="Y33" i="16" s="1"/>
  <c r="Y35" i="16" s="1"/>
  <c r="I12" i="22"/>
  <c r="I18" i="22" s="1"/>
  <c r="I21" i="22" s="1"/>
  <c r="I23" i="22" s="1"/>
  <c r="G18" i="17"/>
  <c r="K18" i="17"/>
  <c r="AV20" i="16"/>
  <c r="K19" i="16"/>
  <c r="K29" i="16" s="1"/>
  <c r="K31" i="16" s="1"/>
  <c r="K10" i="17" s="1"/>
  <c r="U11" i="16"/>
  <c r="AT11" i="16" s="1"/>
  <c r="S12" i="16"/>
  <c r="AR12" i="16" s="1"/>
  <c r="AV27" i="16"/>
  <c r="A5" i="21"/>
  <c r="A54" i="21" s="1"/>
  <c r="A103" i="21" s="1"/>
  <c r="W17" i="19"/>
  <c r="W14" i="17"/>
  <c r="W17" i="17" s="1"/>
  <c r="U14" i="17"/>
  <c r="AL14" i="17" s="1"/>
  <c r="M10" i="23" l="1"/>
  <c r="W10" i="17" s="1"/>
  <c r="M25" i="22"/>
  <c r="AJ14" i="17"/>
  <c r="S17" i="17"/>
  <c r="M24" i="23"/>
  <c r="Q24" i="19"/>
  <c r="U17" i="17"/>
  <c r="U18" i="17" s="1"/>
  <c r="AL18" i="17" s="1"/>
  <c r="G12" i="22"/>
  <c r="G18" i="22" s="1"/>
  <c r="G21" i="22" s="1"/>
  <c r="G23" i="22" s="1"/>
  <c r="G10" i="23" s="1"/>
  <c r="Q10" i="17" s="1"/>
  <c r="Q20" i="17" s="1"/>
  <c r="G18" i="19"/>
  <c r="G26" i="19" s="1"/>
  <c r="G28" i="19" s="1"/>
  <c r="AC29" i="16"/>
  <c r="AC31" i="16" s="1"/>
  <c r="AC33" i="16" s="1"/>
  <c r="AC35" i="16" s="1"/>
  <c r="Q17" i="19"/>
  <c r="I91" i="21"/>
  <c r="R13" i="20"/>
  <c r="AL29" i="16"/>
  <c r="AL31" i="16" s="1"/>
  <c r="AL33" i="16" s="1"/>
  <c r="AL35" i="16" s="1"/>
  <c r="P14" i="23"/>
  <c r="I16" i="23"/>
  <c r="I22" i="23" s="1"/>
  <c r="AT18" i="16"/>
  <c r="G19" i="16"/>
  <c r="G29" i="16" s="1"/>
  <c r="G31" i="16" s="1"/>
  <c r="Q12" i="16"/>
  <c r="R18" i="19"/>
  <c r="R26" i="19" s="1"/>
  <c r="R28" i="19" s="1"/>
  <c r="AN29" i="16"/>
  <c r="AN31" i="16" s="1"/>
  <c r="AN33" i="16" s="1"/>
  <c r="AN35" i="16" s="1"/>
  <c r="AN14" i="17"/>
  <c r="Q11" i="19"/>
  <c r="AP20" i="16"/>
  <c r="AA19" i="16"/>
  <c r="AA29" i="16" s="1"/>
  <c r="AA31" i="16" s="1"/>
  <c r="W11" i="16"/>
  <c r="X11" i="19"/>
  <c r="G91" i="21"/>
  <c r="G93" i="21" s="1"/>
  <c r="M93" i="21" s="1"/>
  <c r="G16" i="23"/>
  <c r="W18" i="16"/>
  <c r="G15" i="20"/>
  <c r="G17" i="20" s="1"/>
  <c r="G20" i="20" s="1"/>
  <c r="I17" i="20"/>
  <c r="I20" i="20" s="1"/>
  <c r="K20" i="17"/>
  <c r="K23" i="17" s="1"/>
  <c r="K25" i="17" s="1"/>
  <c r="K39" i="17" s="1"/>
  <c r="I25" i="22"/>
  <c r="I10" i="23"/>
  <c r="M27" i="23"/>
  <c r="M31" i="19"/>
  <c r="M10" i="20"/>
  <c r="M41" i="20" s="1"/>
  <c r="M40" i="19"/>
  <c r="K31" i="19"/>
  <c r="K10" i="20"/>
  <c r="K40" i="19"/>
  <c r="G10" i="20"/>
  <c r="G31" i="19"/>
  <c r="M29" i="16"/>
  <c r="K33" i="16"/>
  <c r="R15" i="20"/>
  <c r="AJ17" i="17"/>
  <c r="AJ15" i="17"/>
  <c r="U26" i="19"/>
  <c r="U28" i="19" s="1"/>
  <c r="S18" i="19"/>
  <c r="W21" i="20"/>
  <c r="K22" i="23"/>
  <c r="K18" i="22"/>
  <c r="K21" i="22" s="1"/>
  <c r="K23" i="22" s="1"/>
  <c r="X24" i="19"/>
  <c r="AH18" i="17"/>
  <c r="M17" i="20"/>
  <c r="P21" i="23"/>
  <c r="P22" i="23" s="1"/>
  <c r="S27" i="16"/>
  <c r="AR27" i="16" s="1"/>
  <c r="AR20" i="16"/>
  <c r="S24" i="19"/>
  <c r="V15" i="20"/>
  <c r="W11" i="19"/>
  <c r="W18" i="19" s="1"/>
  <c r="W26" i="19" s="1"/>
  <c r="W28" i="19" s="1"/>
  <c r="I29" i="16"/>
  <c r="I31" i="16" s="1"/>
  <c r="I10" i="17" s="1"/>
  <c r="I20" i="17" s="1"/>
  <c r="AV18" i="16"/>
  <c r="AH15" i="17"/>
  <c r="I93" i="21"/>
  <c r="M94" i="21" s="1"/>
  <c r="Q18" i="16"/>
  <c r="Q19" i="16" s="1"/>
  <c r="Q29" i="16" s="1"/>
  <c r="Q31" i="16" s="1"/>
  <c r="S18" i="16"/>
  <c r="S19" i="16" s="1"/>
  <c r="AH24" i="17"/>
  <c r="AP12" i="16"/>
  <c r="AP19" i="16" s="1"/>
  <c r="AP29" i="16" s="1"/>
  <c r="X18" i="19"/>
  <c r="X26" i="19" s="1"/>
  <c r="X28" i="19" s="1"/>
  <c r="AN17" i="17"/>
  <c r="W18" i="17"/>
  <c r="U27" i="16"/>
  <c r="AT27" i="16" s="1"/>
  <c r="U12" i="16"/>
  <c r="AR14" i="16"/>
  <c r="AR18" i="16" s="1"/>
  <c r="AR19" i="16" s="1"/>
  <c r="AR29" i="16" s="1"/>
  <c r="U18" i="16"/>
  <c r="AP10" i="16"/>
  <c r="S18" i="17"/>
  <c r="AH17" i="17"/>
  <c r="AL17" i="17" l="1"/>
  <c r="P16" i="23"/>
  <c r="G22" i="23"/>
  <c r="G24" i="23"/>
  <c r="G27" i="23" s="1"/>
  <c r="Q18" i="19"/>
  <c r="Q26" i="19" s="1"/>
  <c r="Q28" i="19" s="1"/>
  <c r="AV11" i="16"/>
  <c r="W12" i="16"/>
  <c r="M29" i="22"/>
  <c r="W37" i="16" s="1"/>
  <c r="M39" i="22"/>
  <c r="M27" i="22"/>
  <c r="G33" i="16"/>
  <c r="G10" i="17"/>
  <c r="G20" i="17" s="1"/>
  <c r="G25" i="22"/>
  <c r="G39" i="22" s="1"/>
  <c r="P12" i="22"/>
  <c r="M20" i="20"/>
  <c r="M22" i="20" s="1"/>
  <c r="M35" i="20" s="1"/>
  <c r="P18" i="22"/>
  <c r="P21" i="22"/>
  <c r="P23" i="22"/>
  <c r="K10" i="21"/>
  <c r="K32" i="21" s="1"/>
  <c r="K45" i="21" s="1"/>
  <c r="K61" i="21" s="1"/>
  <c r="K91" i="21" s="1"/>
  <c r="K93" i="21" s="1"/>
  <c r="M96" i="21" s="1"/>
  <c r="M31" i="16"/>
  <c r="K41" i="20"/>
  <c r="K17" i="20"/>
  <c r="Q10" i="20"/>
  <c r="S10" i="17"/>
  <c r="AJ10" i="17" s="1"/>
  <c r="I24" i="23"/>
  <c r="I27" i="23" s="1"/>
  <c r="K25" i="22"/>
  <c r="K10" i="23"/>
  <c r="K37" i="16"/>
  <c r="K35" i="16"/>
  <c r="G40" i="19"/>
  <c r="W31" i="19"/>
  <c r="G46" i="19"/>
  <c r="G33" i="19"/>
  <c r="K33" i="19"/>
  <c r="K46" i="19"/>
  <c r="Q31" i="19"/>
  <c r="M46" i="19"/>
  <c r="M33" i="19"/>
  <c r="I27" i="22"/>
  <c r="I39" i="22"/>
  <c r="I29" i="22"/>
  <c r="S37" i="16" s="1"/>
  <c r="AR37" i="16" s="1"/>
  <c r="S29" i="16"/>
  <c r="S31" i="16" s="1"/>
  <c r="AR31" i="16" s="1"/>
  <c r="S26" i="19"/>
  <c r="S28" i="19" s="1"/>
  <c r="G27" i="22"/>
  <c r="P27" i="22" s="1"/>
  <c r="G41" i="20"/>
  <c r="V10" i="20"/>
  <c r="W23" i="17"/>
  <c r="W25" i="17" s="1"/>
  <c r="M29" i="23"/>
  <c r="M40" i="23" s="1"/>
  <c r="I23" i="17"/>
  <c r="AP31" i="16"/>
  <c r="Q33" i="16"/>
  <c r="V20" i="20"/>
  <c r="G22" i="20"/>
  <c r="G35" i="20" s="1"/>
  <c r="AJ18" i="17"/>
  <c r="S20" i="17"/>
  <c r="AJ20" i="17" s="1"/>
  <c r="I22" i="20"/>
  <c r="I35" i="20" s="1"/>
  <c r="I41" i="20"/>
  <c r="AT12" i="16"/>
  <c r="AT19" i="16" s="1"/>
  <c r="AT29" i="16" s="1"/>
  <c r="U19" i="16"/>
  <c r="U29" i="16" s="1"/>
  <c r="U31" i="16" s="1"/>
  <c r="W20" i="17"/>
  <c r="AN18" i="17"/>
  <c r="AH10" i="17" l="1"/>
  <c r="G37" i="16"/>
  <c r="X36" i="19" s="1"/>
  <c r="G35" i="16"/>
  <c r="Q23" i="17"/>
  <c r="Q25" i="17" s="1"/>
  <c r="G29" i="23"/>
  <c r="G40" i="23" s="1"/>
  <c r="S33" i="16"/>
  <c r="AV12" i="16"/>
  <c r="AV19" i="16" s="1"/>
  <c r="AV29" i="16" s="1"/>
  <c r="W19" i="16"/>
  <c r="W29" i="16" s="1"/>
  <c r="W31" i="16" s="1"/>
  <c r="G23" i="17"/>
  <c r="P25" i="22"/>
  <c r="G29" i="22"/>
  <c r="Q37" i="16" s="1"/>
  <c r="AH20" i="17"/>
  <c r="S23" i="17"/>
  <c r="S25" i="17" s="1"/>
  <c r="I29" i="23"/>
  <c r="I40" i="23" s="1"/>
  <c r="V17" i="20"/>
  <c r="W10" i="20"/>
  <c r="W17" i="20" s="1"/>
  <c r="Q33" i="19"/>
  <c r="S31" i="19"/>
  <c r="S33" i="19" s="1"/>
  <c r="W33" i="19"/>
  <c r="X31" i="19"/>
  <c r="X33" i="19" s="1"/>
  <c r="U10" i="17"/>
  <c r="K24" i="23"/>
  <c r="K27" i="23" s="1"/>
  <c r="Q17" i="20"/>
  <c r="R10" i="20"/>
  <c r="R17" i="20" s="1"/>
  <c r="M33" i="16"/>
  <c r="M10" i="17"/>
  <c r="K27" i="22"/>
  <c r="K39" i="22"/>
  <c r="K29" i="22"/>
  <c r="U37" i="16" s="1"/>
  <c r="AT37" i="16" s="1"/>
  <c r="K20" i="20"/>
  <c r="Q35" i="16"/>
  <c r="AP33" i="16"/>
  <c r="I25" i="17"/>
  <c r="U33" i="16"/>
  <c r="AT31" i="16"/>
  <c r="S35" i="16"/>
  <c r="AR35" i="16" s="1"/>
  <c r="AR33" i="16"/>
  <c r="V22" i="20"/>
  <c r="W20" i="20"/>
  <c r="W22" i="20" s="1"/>
  <c r="AP35" i="16" l="1"/>
  <c r="W33" i="16"/>
  <c r="W35" i="16" s="1"/>
  <c r="AV31" i="16"/>
  <c r="AP37" i="16"/>
  <c r="G25" i="17"/>
  <c r="G39" i="17" s="1"/>
  <c r="AH23" i="17"/>
  <c r="M20" i="17"/>
  <c r="AN10" i="17"/>
  <c r="Q20" i="20"/>
  <c r="K22" i="20"/>
  <c r="K35" i="20" s="1"/>
  <c r="U23" i="17"/>
  <c r="K29" i="23"/>
  <c r="K40" i="23" s="1"/>
  <c r="AL10" i="17"/>
  <c r="U20" i="17"/>
  <c r="AL20" i="17" s="1"/>
  <c r="M37" i="16"/>
  <c r="AV37" i="16" s="1"/>
  <c r="M35" i="16"/>
  <c r="AV35" i="16" s="1"/>
  <c r="AJ23" i="17"/>
  <c r="U35" i="16"/>
  <c r="AT35" i="16" s="1"/>
  <c r="AT33" i="16"/>
  <c r="AJ25" i="17"/>
  <c r="I39" i="17"/>
  <c r="AH25" i="17" l="1"/>
  <c r="AV33" i="16"/>
  <c r="Q22" i="20"/>
  <c r="R20" i="20"/>
  <c r="R22" i="20" s="1"/>
  <c r="AL23" i="17"/>
  <c r="U25" i="17"/>
  <c r="AL25" i="17" s="1"/>
  <c r="M23" i="17"/>
  <c r="AN20" i="17"/>
  <c r="AN23" i="17" l="1"/>
  <c r="M25" i="17"/>
  <c r="AN25" i="17" l="1"/>
  <c r="M39" i="1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  <author>WINDOWS 7</author>
  </authors>
  <commentList>
    <comment ref="O14" authorId="0" shapeId="0" xr:uid="{00000000-0006-0000-0C00-000001000000}">
      <text>
        <r>
          <rPr>
            <b/>
            <sz val="9"/>
            <color indexed="8"/>
            <rFont val="Tahoma"/>
            <family val="2"/>
          </rPr>
          <t>toshiba:</t>
        </r>
        <r>
          <rPr>
            <sz val="9"/>
            <color indexed="8"/>
            <rFont val="Tahoma"/>
            <family val="2"/>
          </rPr>
          <t xml:space="preserve">
</t>
        </r>
        <r>
          <rPr>
            <sz val="9"/>
            <color indexed="8"/>
            <rFont val="Tahoma"/>
            <family val="2"/>
          </rPr>
          <t>เอามาจากกระทบ</t>
        </r>
        <r>
          <rPr>
            <sz val="9"/>
            <color indexed="8"/>
            <rFont val="Tahoma"/>
            <family val="2"/>
          </rPr>
          <t xml:space="preserve"> Cash flow </t>
        </r>
        <r>
          <rPr>
            <sz val="9"/>
            <color indexed="8"/>
            <rFont val="Tahoma"/>
            <family val="2"/>
          </rPr>
          <t>เงินลงทุนในหลักทรัพย์เผื่อขาย</t>
        </r>
        <r>
          <rPr>
            <sz val="9"/>
            <color indexed="8"/>
            <rFont val="Tahoma"/>
            <family val="2"/>
          </rPr>
          <t xml:space="preserve"> </t>
        </r>
        <r>
          <rPr>
            <sz val="9"/>
            <color indexed="8"/>
            <rFont val="Tahoma"/>
            <family val="2"/>
          </rPr>
          <t>กำไรขาดทุนจากการเปลี่ยนแปลง</t>
        </r>
      </text>
    </comment>
    <comment ref="AH15" authorId="1" shapeId="0" xr:uid="{00000000-0006-0000-0C00-000002000000}">
      <text>
        <r>
          <rPr>
            <b/>
            <sz val="11"/>
            <color indexed="8"/>
            <rFont val="Tahoma"/>
            <family val="2"/>
          </rPr>
          <t>บวกเครื่องคิดเลขได้</t>
        </r>
      </text>
    </comment>
    <comment ref="AL15" authorId="1" shapeId="0" xr:uid="{00000000-0006-0000-0C00-000003000000}">
      <text>
        <r>
          <rPr>
            <b/>
            <sz val="11"/>
            <color indexed="8"/>
            <rFont val="Tahoma"/>
            <family val="2"/>
          </rPr>
          <t>บวกเครื่องคิดเลขได้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NP.P</author>
  </authors>
  <commentList>
    <comment ref="E14" authorId="0" shapeId="0" xr:uid="{00000000-0006-0000-1300-000001000000}">
      <text>
        <r>
          <rPr>
            <b/>
            <sz val="8"/>
            <color indexed="8"/>
            <rFont val="Tahoma"/>
            <family val="2"/>
          </rPr>
          <t>NP.P:</t>
        </r>
        <r>
          <rPr>
            <sz val="8"/>
            <color indexed="8"/>
            <rFont val="Tahoma"/>
            <family val="2"/>
          </rPr>
          <t xml:space="preserve">
</t>
        </r>
        <r>
          <rPr>
            <sz val="8"/>
            <color indexed="8"/>
            <rFont val="Tahoma"/>
            <family val="2"/>
          </rPr>
          <t>แก้งบใหม่</t>
        </r>
      </text>
    </comment>
    <comment ref="I14" authorId="0" shapeId="0" xr:uid="{00000000-0006-0000-1300-000002000000}">
      <text>
        <r>
          <rPr>
            <b/>
            <sz val="8"/>
            <color indexed="8"/>
            <rFont val="Tahoma"/>
            <family val="2"/>
          </rPr>
          <t>NP.P:</t>
        </r>
        <r>
          <rPr>
            <sz val="8"/>
            <color indexed="8"/>
            <rFont val="Tahoma"/>
            <family val="2"/>
          </rPr>
          <t xml:space="preserve">
</t>
        </r>
        <r>
          <rPr>
            <sz val="8"/>
            <color indexed="8"/>
            <rFont val="Tahoma"/>
            <family val="2"/>
          </rPr>
          <t>แก้งบใหม่</t>
        </r>
      </text>
    </comment>
    <comment ref="E36" authorId="0" shapeId="0" xr:uid="{00000000-0006-0000-1300-000003000000}">
      <text>
        <r>
          <rPr>
            <b/>
            <sz val="8"/>
            <color indexed="8"/>
            <rFont val="Tahoma"/>
            <family val="2"/>
          </rPr>
          <t>NP.P:</t>
        </r>
        <r>
          <rPr>
            <sz val="8"/>
            <color indexed="8"/>
            <rFont val="Tahoma"/>
            <family val="2"/>
          </rPr>
          <t xml:space="preserve">
</t>
        </r>
        <r>
          <rPr>
            <sz val="8"/>
            <color indexed="8"/>
            <rFont val="Tahoma"/>
            <family val="2"/>
          </rPr>
          <t>แก้งบใหม่</t>
        </r>
      </text>
    </comment>
    <comment ref="I36" authorId="0" shapeId="0" xr:uid="{00000000-0006-0000-1300-000004000000}">
      <text>
        <r>
          <rPr>
            <b/>
            <sz val="8"/>
            <color indexed="8"/>
            <rFont val="Tahoma"/>
            <family val="2"/>
          </rPr>
          <t>NP.P:</t>
        </r>
        <r>
          <rPr>
            <sz val="8"/>
            <color indexed="8"/>
            <rFont val="Tahoma"/>
            <family val="2"/>
          </rPr>
          <t xml:space="preserve">
</t>
        </r>
        <r>
          <rPr>
            <sz val="8"/>
            <color indexed="8"/>
            <rFont val="Tahoma"/>
            <family val="2"/>
          </rPr>
          <t>แก้งบใหม่</t>
        </r>
      </text>
    </comment>
  </commentList>
</comments>
</file>

<file path=xl/sharedStrings.xml><?xml version="1.0" encoding="utf-8"?>
<sst xmlns="http://schemas.openxmlformats.org/spreadsheetml/2006/main" count="807" uniqueCount="383">
  <si>
    <t>สินทรัพย์</t>
  </si>
  <si>
    <t>งบการเงินรวม</t>
  </si>
  <si>
    <t>สินทรัพย์หมุนเวียน</t>
  </si>
  <si>
    <t>สินทรัพย์หมุนเวียนอื่น</t>
  </si>
  <si>
    <t xml:space="preserve"> </t>
  </si>
  <si>
    <t>รวมสินทรัพย์หมุนเวียน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</si>
  <si>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</si>
  <si>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</si>
  <si>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</si>
  <si>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หนี้สินหมุนเวียนอื่น</t>
  </si>
  <si>
    <t>รวมหนี้สินหมุนเวียน</t>
  </si>
  <si>
    <t>รวมหนี้สิน</t>
  </si>
  <si>
    <t>จัดสรรแล้ว</t>
  </si>
  <si>
    <t>ยังไม่ได้จัดสรร</t>
  </si>
  <si>
    <t>รวมส่วนของผู้ถือหุ้น</t>
  </si>
  <si>
    <t>รวมหนี้สินและส่วนของผู้ถือหุ้น</t>
  </si>
  <si>
    <t>งบกำไรขาดทุน</t>
  </si>
  <si>
    <t>รายได้จากการขาย</t>
  </si>
  <si>
    <t>รายได้อื่น</t>
  </si>
  <si>
    <t>ดอกเบี้ยจ่าย</t>
  </si>
  <si>
    <t>รวมค่าใช้จ่าย</t>
  </si>
  <si>
    <t>กระแสเงินสดจากกิจกรรมดำเนินงาน</t>
  </si>
  <si>
    <t>กระแสเงินสดจากกิจกรรมลงทุน</t>
  </si>
  <si>
    <t>กระแสเงินสดจากกิจกรรมจัดหาเงิน</t>
  </si>
  <si>
    <t>บริษัท เอส แอนด์ เจ อินเตอร์เนชั่นแนล เอนเตอร์ไพรส์ จำกัด (มหาชน) และบริษัทย่อย</t>
  </si>
  <si>
    <t>เงินสดและรายการเทียบเท่าเงินสด</t>
  </si>
  <si>
    <t>สินทรัพย์ไม่หมุนเวียน</t>
  </si>
  <si>
    <t>รวมสินทรัพย์ไม่หมุนเวียน</t>
  </si>
  <si>
    <t>หนี้สินไม่หมุนเวียน</t>
  </si>
  <si>
    <t>รวมหนี้สินไม่หมุนเวียน</t>
  </si>
  <si>
    <t>กำไรจากการดำเนินงานก่อนการเปลี่ยนแปลงใน</t>
  </si>
  <si>
    <t>กำไรสะสม</t>
  </si>
  <si>
    <t>สินทรัพย์ไม่หมุนเวียนอื่น</t>
  </si>
  <si>
    <t>หนี้สินไม่หมุนเวียนอื่น</t>
  </si>
  <si>
    <t>เจ้าหนี้การค้า</t>
  </si>
  <si>
    <t xml:space="preserve">เงินสดและรายการเทียบเท่าเงินสด ณ วันที่ 1 มกราคม </t>
  </si>
  <si>
    <t>เงินสดรับจากการจำหน่ายอุปกรณ์</t>
  </si>
  <si>
    <t>รายการที่ไม่ใช่เงินสดประกอบด้วย</t>
  </si>
  <si>
    <t>ต้นทุนขาย</t>
  </si>
  <si>
    <t>ลูกหนี้การค้า</t>
  </si>
  <si>
    <t>สินค้าคงเหลือ</t>
  </si>
  <si>
    <t>ส่วนประกอบของสินทรัพย์และหนี้สินดำเนินงาน</t>
  </si>
  <si>
    <t>ซื้อที่ดิน อาคารและอุปกรณ์</t>
  </si>
  <si>
    <t>เจ้าหนี้อื่น</t>
  </si>
  <si>
    <t xml:space="preserve">ทุนจดทะเบียน </t>
  </si>
  <si>
    <t>เงินปันผลรับ</t>
  </si>
  <si>
    <t xml:space="preserve">ส่วนเกินมูลค่าหุ้นสามัญ </t>
  </si>
  <si>
    <t>งบแสดงการเปลี่ยนแปลงส่วนของผู้ถือหุ้น</t>
  </si>
  <si>
    <t>งบการเงินเฉพาะกิจการ</t>
  </si>
  <si>
    <t>หน่วย : พันบาท</t>
  </si>
  <si>
    <t>ยังไม่ได้ตรวจสอบ</t>
  </si>
  <si>
    <t>สอบทานแล้ว</t>
  </si>
  <si>
    <t>ตรวจสอบแล้ว</t>
  </si>
  <si>
    <t>หน่วย : พันบาท ยกเว้นกำไรต่อหุ้นแสดงเป็นบาท</t>
  </si>
  <si>
    <t>หมายเหตุประกอบงบการเงินระหว่างกาลเป็นส่วนหนึ่งของงบการเงินนี้</t>
  </si>
  <si>
    <t>กำไรก่อนภาษีเงินได้</t>
  </si>
  <si>
    <t>จ่ายดอกเบี้ย</t>
  </si>
  <si>
    <t>จ่ายภาษีเงินได้</t>
  </si>
  <si>
    <t>check</t>
  </si>
  <si>
    <t>เงินสดสุทธิได้มาจากกิจกรรมจัดหาเงิน</t>
  </si>
  <si>
    <t>ค่าใช้จ่ายในการบริหาร</t>
  </si>
  <si>
    <t>ค่าใช้จ่ายในการขาย</t>
  </si>
  <si>
    <t>กำไรขั้นต้น</t>
  </si>
  <si>
    <t>อื่น ๆ</t>
  </si>
  <si>
    <t>กำไรก่อนค่าใช้จ่าย</t>
  </si>
  <si>
    <t>ต้นทุนทางการเงิน</t>
  </si>
  <si>
    <t>การแบ่งปันกำไร</t>
  </si>
  <si>
    <t>หมายเหตุ</t>
  </si>
  <si>
    <t xml:space="preserve">ทุนเรือนหุ้น </t>
  </si>
  <si>
    <t>ส่วนของผู้ถือหุ้นบริษัทใหญ่</t>
  </si>
  <si>
    <t>ผลต่างจากการแปลงค่างบการเงิน</t>
  </si>
  <si>
    <t xml:space="preserve">ทุนสำรองตามกฎหมาย </t>
  </si>
  <si>
    <t>ส่วนแบ่งกำไรจากเงินลงทุนในบริษัทร่วม</t>
  </si>
  <si>
    <t>ค่าเสื่อมราคาและค่าตัดจำหน่าย</t>
  </si>
  <si>
    <t>ทุนที่ออกและชำระแล้ว</t>
  </si>
  <si>
    <t>ค่าเช่ารับล่วงหน้าตัดจำหน่าย</t>
  </si>
  <si>
    <t>จำนวนหุ้นสามัญที่ใช้คำนวณกำไรต่อหุ้นขั้นพื้นฐาน (หุ้น)</t>
  </si>
  <si>
    <t>DIFF</t>
  </si>
  <si>
    <t>รวมกำไร 9 M</t>
  </si>
  <si>
    <t>เงินสดสุทธิใช้ไปในกิจกรรมลงทุน</t>
  </si>
  <si>
    <t>ซื้อสินทรัพย์ไม่มีตัวตน</t>
  </si>
  <si>
    <t>ขาดทุนจากการลดมูลค่าของเงินลงทุน</t>
  </si>
  <si>
    <t>ค่าตอบแทนกรรมการ</t>
  </si>
  <si>
    <t>โอนเงินมัดจำที่ดินเป็นที่ดิน อาคาร และอุปกรณ์</t>
  </si>
  <si>
    <t>ขาดทุนจากการทำลายสินค้า</t>
  </si>
  <si>
    <t>กำไร Q1-3M</t>
  </si>
  <si>
    <t>กำไร Q2-3M</t>
  </si>
  <si>
    <t>กำไร Q3-3M</t>
  </si>
  <si>
    <t>Check DIFF</t>
  </si>
  <si>
    <t>กระทบงบเดี่ยว 3 เดือน</t>
  </si>
  <si>
    <t>กระทบงบรวม 3 เดือน</t>
  </si>
  <si>
    <t>กำไรจากการจำหน่ายและเลิกใช้อุปกรณ์</t>
  </si>
  <si>
    <t xml:space="preserve">เงินลงทุนในบริษัทย่อย </t>
  </si>
  <si>
    <t>สำรองผลประโยชน์ระยะยาวของพนักงาน</t>
  </si>
  <si>
    <t>งบแสดงฐานะการเงิน</t>
  </si>
  <si>
    <r>
      <t>หนี้สินและส่วนของผู้ถือหุ้น (ต่อ)</t>
    </r>
    <r>
      <rPr>
        <sz val="16"/>
        <rFont val="AngsanaUPC"/>
        <family val="1"/>
        <charset val="222"/>
      </rPr>
      <t xml:space="preserve"> </t>
    </r>
  </si>
  <si>
    <t>ส่วนของผู้ถือหุ้น</t>
  </si>
  <si>
    <t>องค์ประกอบอื่นของส่วนของผู้ถือหุ้น</t>
  </si>
  <si>
    <t>รวมส่วนของบริษัทใหญ่</t>
  </si>
  <si>
    <t>ส่วนได้เสียที่ไม่มีอำนาจควบคุม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</si>
  <si>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</si>
  <si>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</si>
  <si>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ค่าใช้จ่ายภาษีเงินได้</t>
  </si>
  <si>
    <t>กำไรสำหรับงวด</t>
  </si>
  <si>
    <t xml:space="preserve">ค่าใช้จ่ายภาษีเงินได้ </t>
  </si>
  <si>
    <t>งบกำไรขาดทุนเบ็ดเสร็จ</t>
  </si>
  <si>
    <t>กำไร(ขาดทุน)เบ็ดเสร็จอื่น :</t>
  </si>
  <si>
    <t>ผลต่างของอัตราแลกเปลี่ยน</t>
  </si>
  <si>
    <t>จากการแปลงค่างบการเงิน</t>
  </si>
  <si>
    <t>กำไรเบ็ดเสร็จรวมสำหรับงวด</t>
  </si>
  <si>
    <t>การแบ่งปันกำไรเบ็ดเสร็จรวม</t>
  </si>
  <si>
    <t>กำไรจากการกลับรายการ</t>
  </si>
  <si>
    <t>ค่าเผื่อการลดมูลค่าเงินลงทุน</t>
  </si>
  <si>
    <t>ซื้ออสังหาริมทรัพย์เพื่อการลงทุน</t>
  </si>
  <si>
    <t>การเปลี่ยนแปลงในส่วนประกอบของหนี้สินดำเนินงานเพิ่มขึ้น(ลดลง)</t>
  </si>
  <si>
    <t xml:space="preserve">กำไรต่อหุ้น (บาท) </t>
  </si>
  <si>
    <t>กำไรต่อหุ้นขั้นพื้นฐาน</t>
  </si>
  <si>
    <t>เงินลงทุนในบริษัทร่วมลดลงเนื่องจากการเปลี่ยนแปลง</t>
  </si>
  <si>
    <t>สินทรัพย์ถาวรเพิ่มขึ้นจากเจ้าหนี้ทรัพย์สิน</t>
  </si>
  <si>
    <t>ปรับกระทบกำไรก่อนภาษีเงินได้เป็นเงินสดรับ(จ่าย) จากการดำเนินงาน</t>
  </si>
  <si>
    <t>เงินเบิกเกินบัญชีและเงินกู้ยืมระยะสั้นจากสถาบันการเงินเพิ่มขึ้น</t>
  </si>
  <si>
    <t>รวมกำไร(ขาดทุน)เบ็ดเสร็จอื่นสำหรับงวด</t>
  </si>
  <si>
    <t>เงินลงทุนชั่วคราว-เงินลงทุนในบริษัทที่เกี่ยวข้องกัน</t>
  </si>
  <si>
    <t>ลูกหนี้อื่น</t>
  </si>
  <si>
    <t>เงินจ่ายล่วงหน้าค่าหุ้นแก่บริษัทร่วม</t>
  </si>
  <si>
    <t>ค่าใช้จ่ายผลประโยชน์ระยะยาวของพนักงาน</t>
  </si>
  <si>
    <t>การเปลี่ยนแปลงในส่วนประกอบของสินทรัพย์ดำเนินงาน(เพิ่มขึ้น)ลดลง</t>
  </si>
  <si>
    <t>เงินสดรับ(จ่าย)จากการดำเนินงาน</t>
  </si>
  <si>
    <t>ที่ดิน อาคารและอุปกรณ์</t>
  </si>
  <si>
    <t>หลักทรัพย์เผื่อขาย</t>
  </si>
  <si>
    <t xml:space="preserve">        ส่วนเกิน         มูลค่าหุ้นสามัญ</t>
  </si>
  <si>
    <t>ข้อมูลเพิ่มเติมประกอบงบกระแสเงินสด</t>
  </si>
  <si>
    <t>นโยบายการบัญชีของบริษัทร่วม-ผลประโยชน์ระยะยาวของพนักงาน</t>
  </si>
  <si>
    <t>เงินปันผลจ่าย</t>
  </si>
  <si>
    <t>กำไรจากการกลับรายการค่าเผื่อจากการด้อยค่าของที่ดิน</t>
  </si>
  <si>
    <t>กำไรจากการกลับรายการค่าเผื่อจากการลดมูลค่าเงินลงทุน</t>
  </si>
  <si>
    <t>เงินปันผลรับจากเงินลงทุนในบริษัทร่วม</t>
  </si>
  <si>
    <t>เงินปันผลรับจากเงินลงทุนในบริษัทย่อย</t>
  </si>
  <si>
    <t>เงินปันผลรับจากเงินลงทุนอื่น</t>
  </si>
  <si>
    <t>เงินสดรับจากการเพิ่มทุน</t>
  </si>
  <si>
    <t>เงินปันผลที่บริษัทย่อยจ่ายให้ส่วนได้เสียที่ไม่มีอำนาจควบคุม</t>
  </si>
  <si>
    <t>ซื้อเงินลงทุนในบริษัทอื่น</t>
  </si>
  <si>
    <t>ผลกำไร(ขาดทุน)ที่ยังไม่เกิดขึ้นจริงจากการเปลี่ยนแปลงมูลค่าเงินลงทุน</t>
  </si>
  <si>
    <t>Q1/2555</t>
  </si>
  <si>
    <t>Q2/2555</t>
  </si>
  <si>
    <t>Q3/2555</t>
  </si>
  <si>
    <t>หนี้สูญ</t>
  </si>
  <si>
    <t>โอนเงินจ่ายล่วงหน้าค่าหุ้นเป็นเงินลงทุนระยะยาว</t>
  </si>
  <si>
    <t>สิทธิการเช่าเพิ่มขึ้น</t>
  </si>
  <si>
    <t>รวมรายได้อื่น</t>
  </si>
  <si>
    <t>ผลกำไร(ขาดทุน)จากการวัดมูลค่าเงินลงทุนเผื่อขาย</t>
  </si>
  <si>
    <t>กำไรที่ยังไม่เกิดขึ้นจากอัตราแลกเปลี่ยน</t>
  </si>
  <si>
    <t>เงินสดสุทธิใช้ไปในกิจกรรมดำเนินงาน</t>
  </si>
  <si>
    <t>เงินสดและรายการเทียบเท่าเงินสดเพิ่มขึ้น(ลดลง)สุทธิ</t>
  </si>
  <si>
    <t>เงินสดรับคืนจากเงินลงทุนในบริษัทที่เกี่ยวข้องกันที่เลิกกิจการ</t>
  </si>
  <si>
    <t>โอนเงินจ่ายล่วงหน้าค่าหุ้นแก่บริษัทร่วมเป็นเงินลงทุนในบริษัทร่วม</t>
  </si>
  <si>
    <t>13</t>
  </si>
  <si>
    <t>ซื้อเงินลงทุนในบริษัทร่วม</t>
  </si>
  <si>
    <t>กำไรจากเงินลงทุนในบริษัทที่เกี่ยวข้องกันที่เลิกกิจการ</t>
  </si>
  <si>
    <t>เงินสดรับคืนจากเงินลงทุนชั่วคราว-เงินลงทุนในบริษัทที่เกี่ยวข้องกันที่เลิกกิจการ</t>
  </si>
  <si>
    <t>สำหรับงวดเก้าเดือนสิ้นสุดวันที่ 30 กันยายน 2555 และ 2554</t>
  </si>
  <si>
    <t>กำไร Q1/55-3M</t>
  </si>
  <si>
    <t>กำไร Q2/55-3M</t>
  </si>
  <si>
    <t>กำไร Q3/55-3M</t>
  </si>
  <si>
    <t>เงินสดรับจากการลดทุนของเงินลงทุนในบริษัทอื่น</t>
  </si>
  <si>
    <t>เงินสดรับจากทุนของส่วนได้เสียที่ไม่มีอำนาจควบคุมในบริษัทย่อย</t>
  </si>
  <si>
    <t>เงินสดรับจากส่วนเกินมูลค่าหุ้นสามัญของส่วนได้เสีย</t>
  </si>
  <si>
    <t>ที่ไม่มีอำนาจควบคุมในบริษัทย่อย</t>
  </si>
  <si>
    <t>เงินให้กู้ยืมระยะสั้นแก่บริษัทย่อยเพิ่มขึ้น</t>
  </si>
  <si>
    <t>ซื้อเงินลงทุนในบริษัทย่อย</t>
  </si>
  <si>
    <t>ค่าเผื่อการลดมูลค่าสินค้าเพิ่มขึ้น(ลดลง)</t>
  </si>
  <si>
    <t>ซื้อเงินลงทุนในบริษัทที่เกี่ยวข้องกัน</t>
  </si>
  <si>
    <t>รับชำระคืนจากเงินให้กู้ยืมระยะสั้นแก่บริษัทย่อย</t>
  </si>
  <si>
    <t>งบกระแสเงินสด (3/3)</t>
  </si>
  <si>
    <t>งบกระแสเงินสด (2/3)</t>
  </si>
  <si>
    <t>งบกระแสเงินสด (1/3)</t>
  </si>
  <si>
    <t xml:space="preserve"> รวมส่วนของ
ผู้ถือหุ้น</t>
  </si>
  <si>
    <t>จัดสรรแล้ว-
ทุนสำรองตาม
กฎหมาย</t>
  </si>
  <si>
    <t>เงินสดและรายการเทียบเท่าเงินสด ณ วันที่ 31 มีนาคม</t>
  </si>
  <si>
    <t>ผลกำไรจากการวัดมูลค่าเงินลงทุนในหลักทรัพย์เผื่อขาย</t>
  </si>
  <si>
    <t>หนี้สงสัยจะสูญลดลง</t>
  </si>
  <si>
    <t xml:space="preserve">กำไรต่อหุ้นส่วนที่เป็นของบริษัทใหญ่ </t>
  </si>
  <si>
    <t>กำไรที่ยังไม่เกิดขึ้นจากการทำสัญญา Forword</t>
  </si>
  <si>
    <t>นโยบายการบัญชีของบริษัทร่วม-ภาษีเงินได้</t>
  </si>
  <si>
    <t>ผลกำไร(ขาดทุน)จากการวัดมูลค่าเงินลงทุนใน</t>
  </si>
  <si>
    <t>จำนวนหุ้นสามัญที่ออกและชำระแล้ว 149,930,828 หุ้น</t>
  </si>
  <si>
    <t>กำไรต่อหุ้นขั้นพื้นฐาน (บาท)</t>
  </si>
  <si>
    <t>องค์ประกอบของภาษีเงินได้</t>
  </si>
  <si>
    <t>ผลต่างของอัตราแลกเปลี่ยนจากการแปลงค่างบการเงิน</t>
  </si>
  <si>
    <t>หลักทรัพย์เผื่อขาย - สุทธิจากภาษี</t>
  </si>
  <si>
    <t>Check Diff</t>
  </si>
  <si>
    <t>Diff เนื่องจากไตรมาส 1/57 จัดค่าทำลายสินค้าอยู่ในบริหาร แต่ตั้งแต่ Q2/57 เป็นต้นไปจัดอยู่ในต้นทุนขาย</t>
  </si>
  <si>
    <t>ในบริษัทที่เกี่ยวข้องกันและบริษัทอื่น</t>
  </si>
  <si>
    <t>ขาดทุนจากการลดทุนของเงินลงทุนในบริษัทอื่น</t>
  </si>
  <si>
    <r>
      <t>ส่วนแบ่งกำไร</t>
    </r>
    <r>
      <rPr>
        <sz val="16"/>
        <rFont val="AngsanaUPC"/>
        <family val="1"/>
        <charset val="222"/>
      </rPr>
      <t>จากเงินลงทุนในบริษัทร่วม</t>
    </r>
  </si>
  <si>
    <t>การแบ่งปันกำไร(ขาดทุน)</t>
  </si>
  <si>
    <t>การแบ่งปันกำไร(ขาดทุน)เบ็ดเสร็จรวม</t>
  </si>
  <si>
    <t xml:space="preserve">สัญญาซื้อขาย </t>
  </si>
  <si>
    <t>รายได้ค่าชดเชยสินค้าทำลายจากการยกเลิก</t>
  </si>
  <si>
    <t>3M Q2/59</t>
  </si>
  <si>
    <t>3M Q1/59</t>
  </si>
  <si>
    <t>สำหรับงวดเก้าเดือนสิ้นสุดวันที่ 30 กันยายน 2559</t>
  </si>
  <si>
    <t>3M Q3/59</t>
  </si>
  <si>
    <t>D</t>
  </si>
  <si>
    <t xml:space="preserve">เงินฝากประจำธนาคารติดภาระค้ำประกัน </t>
  </si>
  <si>
    <t>จำนวนหุ้นสามัญที่ออกและชำระแล้ว 7,500,000 หุ้น</t>
  </si>
  <si>
    <t>สำหรับโครงการผลประโยชน์ของพนักงาน</t>
  </si>
  <si>
    <t>สำหรับโครงการผลประโยชน์ของพนักงาน - สุทธิจากภาษี</t>
  </si>
  <si>
    <t>ผลขาดทุนจากการประมาณการตามหลักคณิตศาสตร์ประกันภัย</t>
  </si>
  <si>
    <t>ซื้ออาคารและอุปกรณ์</t>
  </si>
  <si>
    <t>ผลกำไรจากการวัดมูลค่าเงินลงทุนใน</t>
  </si>
  <si>
    <t>รวมกำไรเบ็ดเสร็จอื่นสำหรับงวด</t>
  </si>
  <si>
    <t>กำไรจากการขายเงินลงทุนในบริษัทร่วม</t>
  </si>
  <si>
    <t>ต้นทุนการให้บริการและค่านายหน้า</t>
  </si>
  <si>
    <t>รายได้จากการให้บริการและค่านายหน้า</t>
  </si>
  <si>
    <t>ค่าใช้จ่ายในการบริการและบริหาร</t>
  </si>
  <si>
    <t>กำไร(ขาดทุน)เบ็ดเสร็จรวมสำหรับงวด</t>
  </si>
  <si>
    <t>เงินสดสุทธิใช้ไปในกิจกรรมจัดหาเงิน</t>
  </si>
  <si>
    <t>ดอกเบี้ยรับ</t>
  </si>
  <si>
    <t>รับดอกเบี้ย</t>
  </si>
  <si>
    <t>เงินปันผลรับและผลตอบแทนกองทุนส่วนบุคคล</t>
  </si>
  <si>
    <t>8</t>
  </si>
  <si>
    <t>เงินสดรับจากการขอคืนภาษีเงินได้</t>
  </si>
  <si>
    <t>สำหรับงวดเก้าเดือนสิ้นสุดวันที่ 31  มีนาคม 2561</t>
  </si>
  <si>
    <t>หน้า 4</t>
  </si>
  <si>
    <t>หน้า 5</t>
  </si>
  <si>
    <t>หน้า 8</t>
  </si>
  <si>
    <t>หน้า 9</t>
  </si>
  <si>
    <t>หน้า 6</t>
  </si>
  <si>
    <t>หน้า 7</t>
  </si>
  <si>
    <t xml:space="preserve">         ทุนที่ออก         และชำระแล้ว</t>
  </si>
  <si>
    <t>ปี 2563</t>
  </si>
  <si>
    <t>สินทรัพย์สิทธิการใช้</t>
  </si>
  <si>
    <t>งบกระแสเงินสด (1/2)</t>
  </si>
  <si>
    <t>งบกระแสเงินสด (2/2)</t>
  </si>
  <si>
    <t>สินทรัพย์ทางการเงินหมุนเวียนอื่น</t>
  </si>
  <si>
    <t>สินทรัพย์ทางการเงินไม่หมุนเวียนอื่น</t>
  </si>
  <si>
    <t>จ่ายชำระหนี้สินตามสัญญาเช่า</t>
  </si>
  <si>
    <t>รายการที่จะไม่ถูกจัดประเภทรายการใหม่เข้าไปไว้ในกำไรหรือขาดทุนภายหลัง :</t>
  </si>
  <si>
    <t>ค่าเสื่อมราคาอาคารและอุปกรณ์</t>
  </si>
  <si>
    <t>ค่าเสื่อมราคาสินทรัพย์สิทธิการใช้</t>
  </si>
  <si>
    <t>ลูกหนี้การค้าและลูกหนี้หมุนเวียนอื่น</t>
  </si>
  <si>
    <t>เงินลงทุนในการร่วมค้า</t>
  </si>
  <si>
    <t>สินทรัพย์ไม่มีตัวตน</t>
  </si>
  <si>
    <t>สินทรัพย์ภาษีเงินได้รอการตัดบัญชี</t>
  </si>
  <si>
    <t>ณ 31 ธันวาคม 2563</t>
  </si>
  <si>
    <t>เจ้าหนี้การค้าและเจ้าหนี้หมุนเวียนอื่น</t>
  </si>
  <si>
    <t>ประมาณการหนี้สินหมุนเวียนสำหรับ</t>
  </si>
  <si>
    <t>ผลประโยชน์พนักงาน</t>
  </si>
  <si>
    <t>รายได้รับล่วงหน้า</t>
  </si>
  <si>
    <t>ภาษีเงินได้นิติบุคคลค้างจ่าย</t>
  </si>
  <si>
    <t>บริษัท ทีวี ธันเดอร์ จำกัด (มหาชน) และบริษัทย่อย</t>
  </si>
  <si>
    <t>หุ้นสามัญ 1,000,000,000 หุ้น มูลค่าหุ้นละ 0.25 บาท</t>
  </si>
  <si>
    <t>หุ้นสามัญ 800,030,075 หุ้น มูลค่าหุ้นละ 0.25 บาท</t>
  </si>
  <si>
    <t>ในบริษัทย่อย</t>
  </si>
  <si>
    <t>ส่วนต่ำกว่าทุนจากการเปลี่ยนแปลงสัดส่วนเงินลงทุน</t>
  </si>
  <si>
    <t>รายได้ค่าโฆษณา</t>
  </si>
  <si>
    <t>รายได้จากการให้บริการ</t>
  </si>
  <si>
    <t>รายได้จากการบริหารศิลปิน</t>
  </si>
  <si>
    <t>รายได้จากการขายสินค้า</t>
  </si>
  <si>
    <t>รวมรายได้</t>
  </si>
  <si>
    <t>ต้นทุนการโฆษณา</t>
  </si>
  <si>
    <t>ต้นทุนการให้บริการ</t>
  </si>
  <si>
    <t>ต้นทุนการบริหารศิลปิน</t>
  </si>
  <si>
    <t>ต้นทุนขายสินค้า</t>
  </si>
  <si>
    <t>รวมต้นทุน</t>
  </si>
  <si>
    <t>ต้นทุนในการจัดจำหน่าย</t>
  </si>
  <si>
    <t>และส่วนได้เสียในการร่วมค้า</t>
  </si>
  <si>
    <t>กำไร(ขาดทุน)จากกิจกรรมดำเนินงาน</t>
  </si>
  <si>
    <t>กำไร(ขาดทุน)ก่อนภาษีเงินได้</t>
  </si>
  <si>
    <t>รายได้(ค่าใช้จ่าย)ภาษีเงินได้</t>
  </si>
  <si>
    <t>กำไร(ขาดทุน)สำหรับงวด</t>
  </si>
  <si>
    <t>กำไร(ขาดทุน)สำหรับงวดจากการดำเนินงานต่อเนื่อง</t>
  </si>
  <si>
    <t>การดำเนินงานที่ยกเลิก</t>
  </si>
  <si>
    <t xml:space="preserve">     </t>
  </si>
  <si>
    <t>ขาดทุนจากการดำเนินงานที่ยกเลิก</t>
  </si>
  <si>
    <t xml:space="preserve">กำไร(ขาดทุน)ต่อหุ้นส่วนที่เป็นของบริษัทใหญ่ </t>
  </si>
  <si>
    <t>งบกำไรขาดทุน (ต่อ)</t>
  </si>
  <si>
    <t>กำไร(ขาดทุน)จากการดำเนินงานต่อเนื่อง</t>
  </si>
  <si>
    <t>ปี 2564</t>
  </si>
  <si>
    <t>หน้า 10</t>
  </si>
  <si>
    <t>ส่วนได้เสียที่ไม่มีอำนาจควบคุมลดลงจากการเลิกบริษัทย่อย</t>
  </si>
  <si>
    <t>ค่าใช้จ่าย(รายได้)ภาษีเงินได้</t>
  </si>
  <si>
    <t>การดำเนินงานต่อเนื่อง</t>
  </si>
  <si>
    <t>การดำเนินงานยกเลิก</t>
  </si>
  <si>
    <t>ค่าตัดจำหน่ายสินทรัพย์ไม่มีตัวตน</t>
  </si>
  <si>
    <t>กำไร(ขาดทุน)สำหรับงวด :-</t>
  </si>
  <si>
    <t>ปรับกระทบกำไร(ขาดทุน)สำหรับงวดเป็นเงินสดรับ(จ่าย)จากการดำเนินงาน</t>
  </si>
  <si>
    <t xml:space="preserve">ซื้อเงินลงทุนในสินทรัพย์ทางการเงินไม่หมุนเวียนอื่น - </t>
  </si>
  <si>
    <t>เงินลงทุนในตราสารทุนของบริษัทที่ไม่ใช่บริษัทจดทะเบียน</t>
  </si>
  <si>
    <t>เงินสดรับจากการคืนทุนจากเงินลงทุนในบริษัทย่อย</t>
  </si>
  <si>
    <t>ส่วนของหนี้สินตามสัญญาเช่าที่ถึง</t>
  </si>
  <si>
    <t>กำหนดชำระภายในหนึ่งปี</t>
  </si>
  <si>
    <t>หนี้สินตามสัญญาเช่า</t>
  </si>
  <si>
    <t>สำหรับผลประโยชน์พนักงาน</t>
  </si>
  <si>
    <t>ประมาณการหนี้สินไม่หมุนเวียน</t>
  </si>
  <si>
    <t>เงินสดสุทธิได้มาจาก(ใช้ไปใน)กิจกรรมดำเนินงาน</t>
  </si>
  <si>
    <t>สินทรัพย์ภาษีเงินได้ของงวดปัจจุบัน</t>
  </si>
  <si>
    <t>รวมองค์ประกอบอื่นของส่วนของผู้ถือหุ้น</t>
  </si>
  <si>
    <t>ส่วนเกินทุนจากการแลกหุ้น</t>
  </si>
  <si>
    <t>ส่วนต่ำกว่าทุนจากการเปลี่ยนแปลงสัดส่วนเงินลงทุนในบริษัทย่อย</t>
  </si>
  <si>
    <t>ขาดทุนจากการชำระบัญชีของเงินลงทุนในบริษัทย่อย</t>
  </si>
  <si>
    <t>(กลับรายการ)ขาดทุนจากการด้อยค่าเงินลงทุนในบริษัทย่อย</t>
  </si>
  <si>
    <t>ขาดทุนสุทธิสำหรับงวดจากการดำเนินงานที่ยกเลิก</t>
  </si>
  <si>
    <t>รวมขาดทุนเบ็ดเสร็จอื่นสำหรับงวด</t>
  </si>
  <si>
    <t>โอนภาษีเงินได้ถูกหัก ณ ที่จ่ายเกินหนึ่งปี</t>
  </si>
  <si>
    <t>ทุนที่ออกและ  ชำระแล้ว</t>
  </si>
  <si>
    <t>ภาษีเงินได้นิติบุคคลถูกหัก ณ ที่จ่ายรอขอคืน</t>
  </si>
  <si>
    <t>เป็นภาษีเงินได้นิติบุคคลถูกหัก ณ ที่จ่ายรอขอคืน</t>
  </si>
  <si>
    <t>กำไร(ขาดทุน)เบ็ดเสร็จอื่นสำหรับงวด 2563</t>
  </si>
  <si>
    <t>ภาษีเงินได้นิติบุคคลตัดเป็นค่าใช้จ่าย</t>
  </si>
  <si>
    <t>กำไร(ขาดทุน)เบ็ดเสร็จรวมสำหรับงวด 2564 :-</t>
  </si>
  <si>
    <t>กำไร(ขาดทุน)เบ็ดเสร็จรวมสำหรับงวด 2563 :-</t>
  </si>
  <si>
    <t>กำไร(ขาดทุน)สำหรับงวด 2564</t>
  </si>
  <si>
    <t>ขาดทุนเบ็ดเสร็จอื่นสำหรับงวด 2564</t>
  </si>
  <si>
    <t>เงินสดจ่ายเพื่อซื้อโปรแกรมคอมพิวเตอร์</t>
  </si>
  <si>
    <t>เงินสดจากการรับชำระหนี้เงินกู้ระยะสั้นจากกิจการที่เกี่ยวข้อง</t>
  </si>
  <si>
    <t>หน้า 11</t>
  </si>
  <si>
    <t>หน้า 12</t>
  </si>
  <si>
    <t>หน้า 13</t>
  </si>
  <si>
    <t>(ปรับปรุงใหม่)</t>
  </si>
  <si>
    <t>หน่วย :พันบาท</t>
  </si>
  <si>
    <t>หน่วย : พันบาท ยกเว้นกำไร(ขาดทุน)ต่อหุ้นแสดงเป็นบาท</t>
  </si>
  <si>
    <t>กำไร(ขาดทุน)ต่อหุ้นขั้นพื้นฐาน (บาท)</t>
  </si>
  <si>
    <t>จำนวนหุ้นสามัญที่ออกและชำระแล้ว (หุ้น)</t>
  </si>
  <si>
    <t>สินทรัพย์ทางการเงินที่เคยรับรู้ไว้ในกำไรขาดทุนเบ็ดเสร็จอื่น</t>
  </si>
  <si>
    <t>ยอดคงเหลือต้นงวด 1 มกราคม 2564 (ก่อนปรับปรุงใหม่)</t>
  </si>
  <si>
    <t>ยอดคงเหลือต้นงวด 1 มกราคม 2563 (ก่อนปรับปรุงใหม่)</t>
  </si>
  <si>
    <t>ส่วนแบ่งขาดทุนจากเงินลงทุนในบริษัทร่วม</t>
  </si>
  <si>
    <t>ผลกำไรสะสมจากการจัดประเภทใหม่ของ</t>
  </si>
  <si>
    <t>อุปกรณ์เพิ่มขึ้นจากเจ้าหนี้ทรัพย์สิน</t>
  </si>
  <si>
    <t>กำไรสะสมเพิ่มขึ้น</t>
  </si>
  <si>
    <t>ผลกระทบจากการแก้ไขข้อผิดพลาด - การวัดมูลค่าภายหลังสินทรัพย์ทางการเงินหมุนเวียนอื่น</t>
  </si>
  <si>
    <t>-</t>
  </si>
  <si>
    <t>ผลกำไรสะสมจากการจัดประเภทใหม่สินทรัพย์ทางการเงิน</t>
  </si>
  <si>
    <t>ที่เคยรับรู้ไว้ในกำไรขาดทุนเบ็ดเสร็จอื่น-สุทธิจากภาษี</t>
  </si>
  <si>
    <t>ทางการเงินที่เคยรับรู้ไว้ในกำไรขาดทุนเบ็ดเสร็จอื่น</t>
  </si>
  <si>
    <t>ขาดทุนเบ็ดเสร็จอื่น :</t>
  </si>
  <si>
    <t>โอนผลกำไรสะสมจากการจัดประเภทใหม่สินทรัพย์ทางการเงิน</t>
  </si>
  <si>
    <t>ยอดคงเหลือต้นงวด 1 มกราคม 2564 (ปรับปรุงใหม่)</t>
  </si>
  <si>
    <t>กำไร(ขาดทุน)เบ็ดเสร็จรวมสำหรับงวด 2564</t>
  </si>
  <si>
    <t>ขาดทุนสำหรับงวด 2563</t>
  </si>
  <si>
    <t>(กำไร)ขาดทุนที่ยังไม่เกิดขึ้นจากสินทรัพย์ทางการเงินหมุนเวียนอื่น</t>
  </si>
  <si>
    <t>กลับรายการ(ผลขาดทุน)ด้านเครดิตที่คาดว่าจะเกิดขึ้น</t>
  </si>
  <si>
    <t>ผลกำไรสะสมจากการจัดประเภทใหม่ของสินทรัพย์</t>
  </si>
  <si>
    <t>กำไรเบ็ดเสร็จอื่น</t>
  </si>
  <si>
    <t>กลับรายการผลขาดทุนจากการด้อยค่าเงินลงทุนในบริษัทย่อย</t>
  </si>
  <si>
    <t>ผลกำไรจากสินทรัพย์ทางการเงินไม่หมุนเวียนอื่นที่กำหนดให้วัดมูลค่ายุติธรรมผ่านกำไรขาดทุนเบ็ดเสร็จอื่น</t>
  </si>
  <si>
    <t>ผลขาดทุนด้านเครดิตที่คาดว่าจะเกิดขึ้นเพิ่มขึ้น(ลดลง)</t>
  </si>
  <si>
    <t>เงินสดสุทธิได้มาจาก(ใช้ไปใน)กิจกรรมลงทุน</t>
  </si>
  <si>
    <t>หน้า 3</t>
  </si>
  <si>
    <t>หน้า 2</t>
  </si>
  <si>
    <t>หน้า 1</t>
  </si>
  <si>
    <t>ยอดคงเหลือต้นงวด 1 มกราคม 2563</t>
  </si>
  <si>
    <t>ขาดทุนเบ็ดเสร็จรวมสำหรับงวด 2563</t>
  </si>
  <si>
    <t>ขาดทุนเบ็ดเสร็จอื่นสำหรับงวด 2563</t>
  </si>
  <si>
    <t xml:space="preserve">        รวมส่วนของ     ผู้ถือหุ้นบริษัทใหญ่
</t>
  </si>
  <si>
    <t xml:space="preserve">ขาดทุนเบ็ดเสร็จรวมสำหรับงวด 2563 </t>
  </si>
  <si>
    <t xml:space="preserve">         ส่วนกินทุน       จากการแลกหุ้น</t>
  </si>
  <si>
    <t xml:space="preserve">           จัดสรรแล้ว-     ทุนสำรองตามกฎหมาย</t>
  </si>
  <si>
    <t>ผลกำไร(ขาดทุน)จากการประมาณการตามหลักคณิตศาสตร์ประกันภัย</t>
  </si>
  <si>
    <t xml:space="preserve">      ส่วนเกิน   มูลค่าหุ้นสามัญ</t>
  </si>
  <si>
    <t>เงินให้กู้ยืมแก่กิจการที่เกี่ยวข้องกันเพิ่มขึ้น</t>
  </si>
  <si>
    <t>สินทรัพย์ทางการเงินหมุนเวียนอื่น - เงินฝากประจำธนาคาร (เพิ่มขึ้น)ลดลง</t>
  </si>
  <si>
    <t>สินทรัพย์ที่ถือไว้เพื่อขาย</t>
  </si>
  <si>
    <t>ณ 30 กันยายน 2564</t>
  </si>
  <si>
    <t>สำหรับงวดสามเดือนสิ้นสุดวันที่ 30 กันยายน 2564</t>
  </si>
  <si>
    <t>สำหรับงวดสามเดือนสิ้นสุดวันที่ 30 กันายน 2564</t>
  </si>
  <si>
    <t>สำหรับงวดเก้าเดือนสิ้นสุดวันที่ 30 กันยายน 2564</t>
  </si>
  <si>
    <t>เงินสดและรายการเทียบเท่าเงินสด ณ วันที่ 30 กันยายน</t>
  </si>
  <si>
    <t>ยอดคงเหลือปลายงวด 30 กันยายน 2564</t>
  </si>
  <si>
    <t>ยอดคงเหลือปลายงวด 30 กันยายน 2563 (ปรับปรุงใหม่)</t>
  </si>
  <si>
    <t>เงินสดจ่ายเพื่อซื้อเงินลงทุนในบริษัทย่อย</t>
  </si>
  <si>
    <t>สินทรัพย์ทางการเงินหมุนเวียนอื่น - เงินลงทุนในกองทุนรวม</t>
  </si>
  <si>
    <t>สินทรัพย์สิทธิการใช้เพิ่มขึ้นจากหนี้สินตามสัญญาเช่า</t>
  </si>
  <si>
    <t>ขาดทุนสำหรับงวด 2564</t>
  </si>
  <si>
    <t>ขาดทุนเบ็ดเสร็จรวมสำหรับงวด 2564</t>
  </si>
  <si>
    <t>บริษัทย่อยออกหุ้นสามัญเพิ่มทุน</t>
  </si>
  <si>
    <t>(กำไร)ขาดทุนจากการจำหน่ายและเลิกใช้อุปกรณ์</t>
  </si>
  <si>
    <t>ขาดทุนจากการจำหน่ายและเลิกใช้สินทรัพย์ไม่มีตัวตน</t>
  </si>
  <si>
    <t>เงินสดรับจากการจำหน่ายสินทรัพย์ไม่มีตัวตน</t>
  </si>
  <si>
    <t>ค่าเผื่อการลดมูลค่าสินค้าคงเหลือเพิ่มขึ้น</t>
  </si>
  <si>
    <t>เงินฝากประจำธนาคารติดภาระค้ำประกัน(เพิ่มขึ้น)ลดลง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</si>
</sst>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8">
    <numFmt numFmtId="5" formatCode="&quot;£&quot;#,##0;\-&quot;£&quot;#,##0"/>
    <numFmt numFmtId="42" formatCode="_-&quot;£&quot;* #,##0_-;\-&quot;£&quot;* #,##0_-;_-&quot;£&quot;* &quot;-&quot;_-;_-@_-"/>
    <numFmt numFmtId="41" formatCode="_-* #,##0_-;\-* #,##0_-;_-* &quot;-&quot;_-;_-@_-"/>
    <numFmt numFmtId="44" formatCode="_-&quot;£&quot;* #,##0.00_-;\-&quot;£&quot;* #,##0.00_-;_-&quot;£&quot;* &quot;-&quot;??_-;_-@_-"/>
    <numFmt numFmtId="43" formatCode="_-* #,##0.00_-;\-* #,##0.00_-;_-* &quot;-&quot;??_-;_-@_-"/>
    <numFmt numFmtId="187" formatCode="&quot;฿&quot;#,##0.00;\-&quot;฿&quot;#,##0.00"/>
    <numFmt numFmtId="188" formatCode="&quot;฿&quot;#,##0.00;[Red]\-&quot;฿&quot;#,##0.00"/>
    <numFmt numFmtId="189" formatCode="_-&quot;฿&quot;* #,##0_-;\-&quot;฿&quot;* #,##0_-;_-&quot;฿&quot;* &quot;-&quot;_-;_-@_-"/>
    <numFmt numFmtId="190" formatCode="_-&quot;฿&quot;* #,##0.00_-;\-&quot;฿&quot;* #,##0.00_-;_-&quot;฿&quot;* &quot;-&quot;??_-;_-@_-"/>
    <numFmt numFmtId="191" formatCode="&quot;$&quot;#,##0_);\(&quot;$&quot;#,##0\)"/>
    <numFmt numFmtId="192" formatCode="&quot;$&quot;#,##0_);[Red]\(&quot;$&quot;#,##0\)"/>
    <numFmt numFmtId="193" formatCode="&quot;$&quot;#,##0.00_);\(&quot;$&quot;#,##0.00\)"/>
    <numFmt numFmtId="194" formatCode="&quot;$&quot;#,##0.00_);[Red]\(&quot;$&quot;#,##0.00\)"/>
    <numFmt numFmtId="195" formatCode="_(&quot;$&quot;* #,##0_);_(&quot;$&quot;* \(#,##0\);_(&quot;$&quot;* &quot;-&quot;_);_(@_)"/>
    <numFmt numFmtId="196" formatCode="_(* #,##0_);_(* \(#,##0\);_(* &quot;-&quot;_);_(@_)"/>
    <numFmt numFmtId="197" formatCode="_(&quot;$&quot;* #,##0.00_);_(&quot;$&quot;* \(#,##0.00\);_(&quot;$&quot;* &quot;-&quot;??_);_(@_)"/>
    <numFmt numFmtId="198" formatCode="_(* #,##0.00_);_(* \(#,##0.00\);_(* &quot;-&quot;??_);_(@_)"/>
    <numFmt numFmtId="199" formatCode="_(* #,##0_);_(* \(#,##0\);_(* &quot;  -    &quot;_);_(@_)"/>
    <numFmt numFmtId="200" formatCode="_(* #,##0_);_(* \(#,##0\);_(* &quot;-&quot;??_);_(@_)"/>
    <numFmt numFmtId="201" formatCode="&quot;฿&quot;\t#,##0_);[Red]\(&quot;฿&quot;\t#,##0\)"/>
    <numFmt numFmtId="202" formatCode="_-* #,##0\ _F_B_-;\-* #,##0\ _F_B_-;_-* &quot;-&quot;\ _F_B_-;_-@_-"/>
    <numFmt numFmtId="203" formatCode="_-* #,##0.00\ _F_B_-;\-* #,##0.00\ _F_B_-;_-* &quot;-&quot;??\ _F_B_-;_-@_-"/>
    <numFmt numFmtId="204" formatCode="_-&quot;S$&quot;* #,##0.00_-;\-&quot;S$&quot;* #,##0.00_-;_-&quot;S$&quot;* &quot;-&quot;??_-;_-@_-"/>
    <numFmt numFmtId="205" formatCode="#,##0.000;[Red]\-#,##0.000"/>
    <numFmt numFmtId="206" formatCode="#,##0.00000;[Red]\-#,##0.00000"/>
    <numFmt numFmtId="207" formatCode="0.000"/>
    <numFmt numFmtId="208" formatCode="_-* #,##0_-;\-* #,##0_-;_-* &quot;-&quot;??_-;_-@_-"/>
    <numFmt numFmtId="209" formatCode="0.0"/>
    <numFmt numFmtId="210" formatCode="_(* #,##0.0000_);_(* \(#,##0.0000\);_(* &quot;-&quot;??_);_(@_)"/>
    <numFmt numFmtId="211" formatCode="#,##0.0;\-#,##0.0"/>
    <numFmt numFmtId="212" formatCode="_(* #,##0.00_);_(* \(#,##0.00\);_(* &quot;-&quot;_);_(@_)"/>
    <numFmt numFmtId="213" formatCode="_(* #,##0.0_);_(* \(#,##0.0\);_(* &quot;-&quot;_);_(@_)"/>
    <numFmt numFmtId="214" formatCode="_(* #,##0.00_);_(* \(#,##0.00\);_(* &quot;  -    &quot;_);_(@_)"/>
    <numFmt numFmtId="215" formatCode="#,##0.0_);[Red]\(#,##0.0\)"/>
    <numFmt numFmtId="216" formatCode="_(* #,##0_);_(* \(#,##0\);_(* &quot; -    &quot;_);_(@_)"/>
    <numFmt numFmtId="217" formatCode="_(* #,##0.0000_);_(* \(#,##0.0000\);_(* &quot;-&quot;_);_(@_)"/>
    <numFmt numFmtId="218" formatCode="##,##0.0_);\(#,##0.0\)"/>
    <numFmt numFmtId="219" formatCode="#,##0.00;[Red]#,##0.00"/>
    <numFmt numFmtId="220" formatCode="_-* #,##0.00\ _F_-;\-* #,##0.00\ _F_-;_-* &quot;-&quot;??\ _F_-;_-@_-"/>
    <numFmt numFmtId="221" formatCode="_(* #,##0.000_);_(* \(#,##0.000\);_(* &quot;-&quot;_);_(@_)"/>
    <numFmt numFmtId="222" formatCode="_(&quot;Rp&quot;* #,##0_);_(&quot;Rp&quot;* \(#,##0\);_(&quot;Rp&quot;* &quot;-&quot;_);_(@_)"/>
    <numFmt numFmtId="223" formatCode="mmmm\ d\,\ yyyy"/>
    <numFmt numFmtId="224" formatCode="&quot;£&quot;#,##0_);[Red]\(&quot;£&quot;#,##0\)"/>
    <numFmt numFmtId="225" formatCode="&quot;RM&quot;#,##0_);[Red]\(&quot;RM&quot;#,##0\)"/>
    <numFmt numFmtId="226" formatCode="&quot;RM&quot;#,##0.00;\-&quot;RM&quot;#,##0.00"/>
    <numFmt numFmtId="227" formatCode="_-&quot;$&quot;* #,##0.00_-;\-&quot;$&quot;* #,##0.00_-;_-&quot;$&quot;* &quot;-&quot;??_-;_-@_-"/>
    <numFmt numFmtId="228" formatCode="_-&quot;$&quot;* #,##0_-;\-&quot;$&quot;* #,##0_-;_-&quot;$&quot;* &quot;-&quot;_-;_-@_-"/>
    <numFmt numFmtId="229" formatCode="0.00000000000"/>
    <numFmt numFmtId="230" formatCode="_(* #,##0.000000_);_(* \(#,##0.000000\);_(* &quot;-&quot;_);_(@_)"/>
    <numFmt numFmtId="231" formatCode="#,##0;[Red]#,##0"/>
    <numFmt numFmtId="232" formatCode="#,##0.00&quot;£&quot;_);[Red]\(#,##0.00&quot;£&quot;\)"/>
    <numFmt numFmtId="233" formatCode="_ * #,##0_)&quot;£&quot;_ ;_ * \(#,##0\)&quot;£&quot;_ ;_ * &quot;-&quot;_)&quot;£&quot;_ ;_ @_ "/>
    <numFmt numFmtId="234" formatCode="#,##0;\(#,##0\)"/>
    <numFmt numFmtId="235" formatCode="_(* #,##0_);[Red]_(* \(#,##0\);_(* &quot;-&quot;_);_(@_)"/>
    <numFmt numFmtId="236" formatCode="&quot;วันที่&quot;\ \ว\ \ด\ด\ด\ด\ \ป\ป\ป\ป"/>
    <numFmt numFmtId="237" formatCode="0.0%"/>
    <numFmt numFmtId="238" formatCode="#,##0.00\ &quot;F&quot;;\-#,##0.00\ &quot;F&quot;"/>
    <numFmt numFmtId="239" formatCode="0.00_)"/>
    <numFmt numFmtId="240" formatCode="#,##0.00\ ;\-#,##0.00\ ;&quot; -&quot;#\ ;@\ "/>
    <numFmt numFmtId="241" formatCode="&quot;RM&quot;#,##0.00_);[Red]&quot;(RM&quot;#,##0.00\)"/>
    <numFmt numFmtId="242" formatCode="#,##0;\(#,##0\);_-* &quot;-&quot;??_-;_-@_-"/>
    <numFmt numFmtId="243" formatCode="&quot;$&quot;#,##0.00;[Red]\-&quot;$&quot;#,##0.00"/>
    <numFmt numFmtId="244" formatCode="d\ \ด\ด\ด\ \b\b"/>
    <numFmt numFmtId="245" formatCode="dd\-mmm\-yy_)"/>
    <numFmt numFmtId="246" formatCode="0."/>
    <numFmt numFmtId="247" formatCode="0.00%;\(0.00\)%"/>
    <numFmt numFmtId="248" formatCode="_-[$€-2]* #,##0.00_-;\-[$€-2]* #,##0.00_-;_-[$€-2]* &quot;-&quot;??_-"/>
    <numFmt numFmtId="249" formatCode="_(* #,##0.00_);_(* \(#,##0.00\);_(* \-??_);_(@_)"/>
    <numFmt numFmtId="250" formatCode="#."/>
    <numFmt numFmtId="251" formatCode="&quot;0&quot;#.0"/>
    <numFmt numFmtId="252" formatCode="&quot;0&quot;#"/>
    <numFmt numFmtId="253" formatCode=";;;"/>
    <numFmt numFmtId="254" formatCode="#,##0.0_);\(#,##0.0\)"/>
    <numFmt numFmtId="255" formatCode="_-* #,##0\ _F_-;\-* #,##0\ _F_-;_-* &quot;-&quot;\ _F_-;_-@_-"/>
    <numFmt numFmtId="256" formatCode="_-* #,##0\ &quot;F&quot;_-;\-* #,##0\ &quot;F&quot;_-;_-* &quot;-&quot;\ &quot;F&quot;_-;_-@_-"/>
    <numFmt numFmtId="257" formatCode="000\-000000"/>
    <numFmt numFmtId="258" formatCode="_-* #,##0.00\ &quot;F&quot;_-;\-* #,##0.00\ &quot;F&quot;_-;_-* &quot;-&quot;??\ &quot;F&quot;_-;_-@_-"/>
    <numFmt numFmtId="259" formatCode="&quot;$&quot;#,##0.0_);\(&quot;$&quot;#,##0.0\)"/>
    <numFmt numFmtId="260" formatCode="_(&quot;RM&quot;* #,##0_);_(&quot;RM&quot;* \(#,##0\);_(&quot;RM&quot;* &quot;-&quot;_);_(@_)"/>
    <numFmt numFmtId="261" formatCode="_ * ###,0&quot;.&quot;00_ ;_ * \-###,0&quot;.&quot;00_ ;_ * &quot;-&quot;??_ ;_ @_ "/>
    <numFmt numFmtId="262" formatCode="_ * #,##0_ ;_ * \-#,##0_ ;_ * &quot;-&quot;_ ;_ @_ "/>
    <numFmt numFmtId="263" formatCode="\ว\ \ด\ด\ด\ \ป\ป"/>
    <numFmt numFmtId="264" formatCode="#,##0.00;[Red]\(#,##0.00\)"/>
    <numFmt numFmtId="265" formatCode="mm\/dd\/yy"/>
    <numFmt numFmtId="266" formatCode="&quot;$&quot;#,##0.00\ ;\(&quot;$&quot;#,##0.00\)"/>
    <numFmt numFmtId="267" formatCode="#,##0_);[Red]\(#,##0\);\ \ \-\ \ \ \ \ "/>
    <numFmt numFmtId="268" formatCode="&quot;$&quot;#,##0;[Red]\-&quot;$&quot;#,##0"/>
    <numFmt numFmtId="269" formatCode="0.00\ \ \ ;\-0.00\ \ \ ;0.00\ \ \ ;[Red]@&quot;    &quot;"/>
    <numFmt numFmtId="270" formatCode="#,##0\ ;[Red]\(#,##0\);&quot;      -     &quot;"/>
    <numFmt numFmtId="271" formatCode="#,##0_);[Red]\(#,##0\);&quot;     -    &quot;"/>
    <numFmt numFmtId="272" formatCode="_-&quot;RM&quot;* #,##0_-;\-&quot;RM&quot;* #,##0_-;_-&quot;RM&quot;* &quot;-&quot;_-;_-@_-"/>
    <numFmt numFmtId="273" formatCode="_-* #,##0_-;&quot;\&quot;&quot;\&quot;&quot;\&quot;\-* #,##0_-;_-* &quot;-&quot;_-;_-@_-"/>
    <numFmt numFmtId="274" formatCode="_-* #,##0.00_-;&quot;\&quot;&quot;\&quot;&quot;\&quot;\-* #,##0.00_-;_-* &quot;-&quot;??_-;_-@_-"/>
    <numFmt numFmtId="275" formatCode="_-&quot;\&quot;* #,##0_-;&quot;\&quot;&quot;\&quot;&quot;\&quot;\-&quot;\&quot;* #,##0_-;_-&quot;\&quot;* &quot;-&quot;_-;_-@_-"/>
    <numFmt numFmtId="276" formatCode="_-&quot;\&quot;* #,##0.00_-;&quot;\&quot;&quot;\&quot;&quot;\&quot;\-&quot;\&quot;* #,##0.00_-;_-&quot;\&quot;* &quot;-&quot;??_-;_-@_-"/>
    <numFmt numFmtId="277" formatCode="_ * #,##0.00_ ;_ * \-#,##0.00_ ;_ * &quot;-&quot;??_ ;_ @_ "/>
    <numFmt numFmtId="278" formatCode="_-&quot;Dfl.&quot;\ * #,##0.00_-;_-&quot;Dfl.&quot;\ * #,##0.00\-;_-&quot;Dfl.&quot;\ * &quot;-&quot;??_-;_-@_-"/>
    <numFmt numFmtId="279" formatCode="_-* #,##0.00_-;_-* #,##0.00\-;_-* &quot;-&quot;??_-;_-@_-"/>
    <numFmt numFmtId="280" formatCode="_-&quot;?&quot;* #,##0_-;\-&quot;?&quot;* #,##0_-;_-&quot;?&quot;* &quot;-&quot;_-;_-@_-"/>
    <numFmt numFmtId="281" formatCode="_-&quot;?&quot;* #,##0.00_-;\-&quot;?&quot;* #,##0.00_-;_-&quot;?&quot;* &quot;-&quot;??_-;_-@_-"/>
    <numFmt numFmtId="282" formatCode="_-* #,##0_-;_-* #,##0\-;_-* &quot;-&quot;_-;_-@_-"/>
    <numFmt numFmtId="283" formatCode="_-&quot;Dfl.&quot;\ * #,##0_-;_-&quot;Dfl.&quot;\ * #,##0\-;_-&quot;Dfl.&quot;\ * &quot;-&quot;_-;_-@_-"/>
    <numFmt numFmtId="284" formatCode="&quot;\&quot;#,##0;[Red]&quot;\&quot;\-#,##0"/>
    <numFmt numFmtId="285" formatCode="&quot;\&quot;#,##0.00;[Red]&quot;\&quot;\-#,##0.00"/>
    <numFmt numFmtId="286" formatCode="#,##0.00&quot; F&quot;_);\(#,##0.00&quot; F&quot;\)"/>
    <numFmt numFmtId="287" formatCode="#,##0\ \ ;\(#,##0\)\ ;\—\ \ \ \ "/>
    <numFmt numFmtId="288" formatCode="&quot;?&quot;#,##0;[Red]\-&quot;?&quot;#,##0"/>
    <numFmt numFmtId="289" formatCode="0.0&quot;  &quot;"/>
    <numFmt numFmtId="290" formatCode="#,##0&quot; F&quot;_);[Red]\(#,##0&quot; F&quot;\)"/>
    <numFmt numFmtId="291" formatCode="General_)"/>
    <numFmt numFmtId="292" formatCode="\t&quot;฿&quot;#,##0_);\(\t&quot;฿&quot;#,##0\)"/>
    <numFmt numFmtId="293" formatCode="\t&quot;฿&quot;#,##0.00_);\(\t&quot;฿&quot;#,##0.00\)"/>
    <numFmt numFmtId="294" formatCode="\t&quot;฿&quot;#,##0.00_);[Red]\(\t&quot;฿&quot;#,##0.00\)"/>
    <numFmt numFmtId="295" formatCode="_(* #,##0.0_);_(* \(#,##0.00\);_(* &quot;-&quot;??_);_(@_)"/>
    <numFmt numFmtId="296" formatCode="[$-1010409]d\ mmm\ yy;@"/>
    <numFmt numFmtId="297" formatCode="###0_);[Red]\(###0\)"/>
    <numFmt numFmtId="298" formatCode="#,##0.000_);\(#,##0.000\)"/>
    <numFmt numFmtId="299" formatCode="&quot;$&quot;#,\);\(&quot;$&quot;#,##0\)"/>
    <numFmt numFmtId="300" formatCode="0.000_)"/>
    <numFmt numFmtId="301" formatCode="\60\4\7\:"/>
    <numFmt numFmtId="302" formatCode="#,##0&quot;£&quot;_);[Red]\(#,##0&quot;£&quot;\)"/>
    <numFmt numFmtId="303" formatCode="&quot;$&quot;#,\);\(&quot;$&quot;#,\)"/>
    <numFmt numFmtId="304" formatCode="&quot;$&quot;#,;\(&quot;$&quot;#,\)"/>
    <numFmt numFmtId="305" formatCode="[$-1070000]d/m/yy;@"/>
    <numFmt numFmtId="306" formatCode="_-* #,##0.00_-;\-* #,##0.00_-;_-* \-??_-;_-@_-"/>
    <numFmt numFmtId="307" formatCode="_-\฿* #,##0.00_-;&quot;-฿&quot;* #,##0.00_-;_-\฿* \-??_-;_-@_-"/>
    <numFmt numFmtId="308" formatCode="\$#,##0.00;&quot;($&quot;#,##0.00\)"/>
    <numFmt numFmtId="309" formatCode="\$#,##0;&quot;($&quot;#,##0\)"/>
    <numFmt numFmtId="310" formatCode="d/mm/yy\ "/>
    <numFmt numFmtId="311" formatCode="#,##0;[Red]\(#,##0\)"/>
    <numFmt numFmtId="312" formatCode="\$#,##0;\(\$#,##0\)"/>
    <numFmt numFmtId="313" formatCode="#,##0\ ;#,##0"/>
    <numFmt numFmtId="314" formatCode="\t&quot;$&quot;#,##0_);\(\t&quot;$&quot;#,##0\)"/>
    <numFmt numFmtId="315" formatCode="[$-101041E]d\ mmm\ yy;@"/>
    <numFmt numFmtId="316" formatCode="[$-107041E]d\ mmmm\ yyyy;@"/>
    <numFmt numFmtId="317" formatCode="* \(#,##0\);* #,##0_);&quot;-&quot;??_);@"/>
    <numFmt numFmtId="318" formatCode="* #,##0_);* \(#,##0\);&quot;-&quot;??_);@"/>
    <numFmt numFmtId="319" formatCode="&quot;£&quot;#,##0.00_);[Red]\(&quot;£&quot;#,##0.00\)"/>
  </numFmts>
  <fonts count="305">
    <font>
      <sz val="14"/>
      <name val="AngsanaUPC"/>
    </font>
    <font>
      <sz val="11"/>
      <color indexed="8"/>
      <name val="Tahoma"/>
      <family val="2"/>
      <charset val="222"/>
    </font>
    <font>
      <sz val="14"/>
      <name val="AngsanaUPC"/>
      <family val="1"/>
      <charset val="222"/>
    </font>
    <font>
      <sz val="10"/>
      <name val="Arial"/>
      <family val="2"/>
    </font>
    <font>
      <sz val="12"/>
      <name val="Helv"/>
    </font>
    <font>
      <sz val="8"/>
      <name val="Arial"/>
      <family val="2"/>
    </font>
    <font>
      <sz val="7"/>
      <name val="Small Fonts"/>
      <family val="2"/>
    </font>
    <font>
      <b/>
      <sz val="15"/>
      <name val="AngsanaUPC"/>
      <family val="1"/>
      <charset val="222"/>
    </font>
    <font>
      <sz val="15"/>
      <name val="AngsanaUPC"/>
      <family val="1"/>
      <charset val="222"/>
    </font>
    <font>
      <u/>
      <sz val="15"/>
      <name val="AngsanaUPC"/>
      <family val="1"/>
      <charset val="222"/>
    </font>
    <font>
      <sz val="14"/>
      <name val="AngsanaUPC"/>
      <family val="1"/>
      <charset val="222"/>
    </font>
    <font>
      <sz val="13"/>
      <name val="AngsanaUPC"/>
      <family val="1"/>
      <charset val="222"/>
    </font>
    <font>
      <b/>
      <sz val="16"/>
      <name val="AngsanaUPC"/>
      <family val="1"/>
      <charset val="222"/>
    </font>
    <font>
      <b/>
      <sz val="14"/>
      <name val="AngsanaUPC"/>
      <family val="1"/>
      <charset val="222"/>
    </font>
    <font>
      <sz val="12"/>
      <name val="AngsanaUPC"/>
      <family val="1"/>
      <charset val="222"/>
    </font>
    <font>
      <sz val="16"/>
      <name val="AngsanaUPC"/>
      <family val="1"/>
      <charset val="222"/>
    </font>
    <font>
      <u/>
      <sz val="16"/>
      <name val="AngsanaUPC"/>
      <family val="1"/>
      <charset val="222"/>
    </font>
    <font>
      <b/>
      <sz val="16"/>
      <name val="AngsanaUPC"/>
      <family val="1"/>
    </font>
    <font>
      <sz val="16"/>
      <name val="AngsanaUPC"/>
      <family val="1"/>
    </font>
    <font>
      <sz val="14"/>
      <name val="AngsanaUPC"/>
      <family val="1"/>
    </font>
    <font>
      <sz val="8"/>
      <name val="AngsanaUPC"/>
      <family val="1"/>
      <charset val="222"/>
    </font>
    <font>
      <sz val="18"/>
      <name val="AngsanaUPC"/>
      <family val="1"/>
      <charset val="222"/>
    </font>
    <font>
      <sz val="16"/>
      <name val="Wingdings 2"/>
      <family val="1"/>
      <charset val="2"/>
    </font>
    <font>
      <sz val="14"/>
      <name val="AngsanaUPC"/>
      <family val="1"/>
    </font>
    <font>
      <sz val="14"/>
      <name val="Angsana New"/>
      <family val="1"/>
    </font>
    <font>
      <sz val="16"/>
      <name val="Angsana New"/>
      <family val="1"/>
    </font>
    <font>
      <sz val="14"/>
      <name val="Cordia New"/>
      <family val="2"/>
    </font>
    <font>
      <b/>
      <u/>
      <sz val="14"/>
      <name val="AngsanaUPC"/>
      <family val="1"/>
      <charset val="222"/>
    </font>
    <font>
      <sz val="11"/>
      <color indexed="9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8"/>
      <name val="Tahoma"/>
      <family val="2"/>
      <charset val="222"/>
    </font>
    <font>
      <sz val="16"/>
      <color indexed="9"/>
      <name val="AngsanaUPC"/>
      <family val="1"/>
      <charset val="222"/>
    </font>
    <font>
      <sz val="16"/>
      <color indexed="8"/>
      <name val="AngsanaUPC"/>
      <family val="1"/>
      <charset val="222"/>
    </font>
    <font>
      <sz val="14"/>
      <color indexed="8"/>
      <name val="AngsanaUPC"/>
      <family val="1"/>
      <charset val="222"/>
    </font>
    <font>
      <sz val="14"/>
      <color indexed="10"/>
      <name val="AngsanaUPC"/>
      <family val="1"/>
      <charset val="222"/>
    </font>
    <font>
      <b/>
      <sz val="10"/>
      <name val="Arial"/>
      <family val="2"/>
    </font>
    <font>
      <sz val="10"/>
      <color indexed="8"/>
      <name val="SWISS"/>
      <family val="2"/>
    </font>
    <font>
      <sz val="10"/>
      <name val="MS Sans Serif"/>
      <family val="2"/>
    </font>
    <font>
      <sz val="12"/>
      <name val="Garamond"/>
      <family val="1"/>
    </font>
    <font>
      <sz val="10"/>
      <name val="Times New Roman"/>
      <family val="1"/>
    </font>
    <font>
      <sz val="11"/>
      <name val="Book Antiqua"/>
      <family val="1"/>
    </font>
    <font>
      <sz val="10"/>
      <name val="Book Antiqua"/>
      <family val="1"/>
    </font>
    <font>
      <sz val="11"/>
      <name val="Times New Roman"/>
      <family val="1"/>
    </font>
    <font>
      <sz val="10"/>
      <color indexed="8"/>
      <name val="SWISS"/>
    </font>
    <font>
      <sz val="12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Palatino"/>
      <family val="1"/>
    </font>
    <font>
      <b/>
      <sz val="10"/>
      <name val="Palatino"/>
      <family val="1"/>
    </font>
    <font>
      <sz val="8"/>
      <name val="Times New Roman"/>
      <family val="1"/>
    </font>
    <font>
      <sz val="11"/>
      <color indexed="20"/>
      <name val="Calibri"/>
      <family val="2"/>
    </font>
    <font>
      <i/>
      <sz val="10"/>
      <color indexed="56"/>
      <name val="Arial"/>
      <family val="2"/>
    </font>
    <font>
      <sz val="12"/>
      <name val="Tms Rmn"/>
      <charset val="222"/>
    </font>
    <font>
      <sz val="12"/>
      <name val="Times New Roman"/>
      <family val="1"/>
      <charset val="222"/>
    </font>
    <font>
      <sz val="12"/>
      <name val="Helv"/>
      <family val="2"/>
    </font>
    <font>
      <b/>
      <sz val="11"/>
      <color indexed="52"/>
      <name val="Calibri"/>
      <family val="2"/>
    </font>
    <font>
      <b/>
      <sz val="11"/>
      <color indexed="52"/>
      <name val="Tahoma"/>
      <family val="2"/>
      <charset val="222"/>
    </font>
    <font>
      <b/>
      <sz val="10"/>
      <name val="Helv"/>
      <family val="2"/>
    </font>
    <font>
      <b/>
      <sz val="11"/>
      <color indexed="9"/>
      <name val="Calibri"/>
      <family val="2"/>
    </font>
    <font>
      <sz val="10"/>
      <name val="Tms Rmn"/>
    </font>
    <font>
      <sz val="14"/>
      <name val="CordiaUPC"/>
      <family val="2"/>
    </font>
    <font>
      <sz val="11"/>
      <name val="Garamond"/>
      <family val="1"/>
    </font>
    <font>
      <sz val="6"/>
      <name val="Arial"/>
      <family val="2"/>
    </font>
    <font>
      <sz val="10"/>
      <name val="MS Serif"/>
      <family val="1"/>
    </font>
    <font>
      <sz val="10"/>
      <name val="Courier"/>
      <family val="3"/>
    </font>
    <font>
      <sz val="14"/>
      <name val="Palatino"/>
      <family val="1"/>
      <charset val="222"/>
    </font>
    <font>
      <sz val="16"/>
      <name val="Palatino"/>
      <family val="1"/>
      <charset val="222"/>
    </font>
    <font>
      <sz val="32"/>
      <name val="Helvetica-Black"/>
      <charset val="222"/>
    </font>
    <font>
      <b/>
      <sz val="10"/>
      <name val="Tms Rmn"/>
      <family val="1"/>
    </font>
    <font>
      <sz val="12"/>
      <name val="Tms Rmn"/>
      <family val="1"/>
    </font>
    <font>
      <sz val="12"/>
      <name val="Arial"/>
      <family val="2"/>
    </font>
    <font>
      <sz val="10"/>
      <color indexed="8"/>
      <name val="Arial"/>
      <family val="2"/>
    </font>
    <font>
      <sz val="12"/>
      <color indexed="8"/>
      <name val="SWISS"/>
      <family val="2"/>
    </font>
    <font>
      <sz val="12"/>
      <name val="Tms Rmn"/>
    </font>
    <font>
      <sz val="24"/>
      <color indexed="13"/>
      <name val="SWISS"/>
      <family val="2"/>
    </font>
    <font>
      <sz val="10"/>
      <color indexed="16"/>
      <name val="MS Serif"/>
      <family val="1"/>
    </font>
    <font>
      <i/>
      <sz val="11"/>
      <color indexed="23"/>
      <name val="Calibri"/>
      <family val="2"/>
    </font>
    <font>
      <sz val="1"/>
      <color indexed="16"/>
      <name val="Courier"/>
      <family val="3"/>
    </font>
    <font>
      <sz val="6"/>
      <color indexed="23"/>
      <name val="Helvetica-Black"/>
      <charset val="222"/>
    </font>
    <font>
      <sz val="9.5"/>
      <color indexed="23"/>
      <name val="Helvetica-Black"/>
      <charset val="222"/>
    </font>
    <font>
      <sz val="7"/>
      <name val="Palatino"/>
      <family val="1"/>
      <charset val="222"/>
    </font>
    <font>
      <b/>
      <sz val="14"/>
      <color indexed="8"/>
      <name val="SWISS"/>
      <family val="2"/>
    </font>
    <font>
      <sz val="11"/>
      <color indexed="17"/>
      <name val="Calibri"/>
      <family val="2"/>
    </font>
    <font>
      <sz val="6"/>
      <name val="Palatino"/>
      <family val="1"/>
      <charset val="222"/>
    </font>
    <font>
      <b/>
      <sz val="12"/>
      <name val="Arial"/>
      <family val="2"/>
    </font>
    <font>
      <b/>
      <sz val="12"/>
      <name val="Arial"/>
      <family val="2"/>
      <charset val="222"/>
    </font>
    <font>
      <b/>
      <sz val="15"/>
      <color indexed="56"/>
      <name val="Calibri"/>
      <family val="2"/>
    </font>
    <font>
      <sz val="10"/>
      <name val="Helvetica-Black"/>
      <charset val="222"/>
    </font>
    <font>
      <sz val="28"/>
      <name val="Helvetica-Black"/>
      <charset val="222"/>
    </font>
    <font>
      <b/>
      <sz val="13"/>
      <color indexed="56"/>
      <name val="Calibri"/>
      <family val="2"/>
    </font>
    <font>
      <sz val="18"/>
      <name val="Palatino"/>
      <family val="1"/>
      <charset val="222"/>
    </font>
    <font>
      <b/>
      <sz val="11"/>
      <color indexed="56"/>
      <name val="Calibri"/>
      <family val="2"/>
    </font>
    <font>
      <i/>
      <sz val="14"/>
      <name val="Palatino"/>
      <family val="1"/>
      <charset val="222"/>
    </font>
    <font>
      <b/>
      <sz val="12"/>
      <name val="Helv"/>
    </font>
    <font>
      <b/>
      <sz val="10"/>
      <name val="Helv"/>
    </font>
    <font>
      <b/>
      <i/>
      <sz val="11"/>
      <name val="Helv"/>
    </font>
    <font>
      <b/>
      <sz val="18"/>
      <name val="Arial"/>
      <family val="2"/>
    </font>
    <font>
      <sz val="8"/>
      <color indexed="12"/>
      <name val="Helv"/>
      <family val="2"/>
    </font>
    <font>
      <u/>
      <sz val="10"/>
      <color indexed="12"/>
      <name val="Arial"/>
      <family val="2"/>
    </font>
    <font>
      <u/>
      <sz val="14"/>
      <color indexed="12"/>
      <name val="Cordia New"/>
      <family val="2"/>
    </font>
    <font>
      <sz val="11"/>
      <color indexed="62"/>
      <name val="Calibri"/>
      <family val="2"/>
    </font>
    <font>
      <sz val="10"/>
      <name val="AA Condensed"/>
      <family val="2"/>
    </font>
    <font>
      <b/>
      <sz val="14"/>
      <name val="Helv"/>
      <family val="2"/>
    </font>
    <font>
      <sz val="11"/>
      <color indexed="52"/>
      <name val="Calibri"/>
      <family val="2"/>
    </font>
    <font>
      <sz val="12"/>
      <color indexed="9"/>
      <name val="Helv"/>
      <family val="2"/>
    </font>
    <font>
      <b/>
      <sz val="12"/>
      <name val="Book Antiqua"/>
      <family val="1"/>
    </font>
    <font>
      <b/>
      <sz val="11"/>
      <name val="Helv"/>
      <family val="2"/>
    </font>
    <font>
      <sz val="11"/>
      <color indexed="60"/>
      <name val="Calibri"/>
      <family val="2"/>
    </font>
    <font>
      <sz val="11"/>
      <color indexed="60"/>
      <name val="Tahoma"/>
      <family val="2"/>
      <charset val="222"/>
    </font>
    <font>
      <sz val="12"/>
      <color indexed="8"/>
      <name val="Arial"/>
      <family val="2"/>
    </font>
    <font>
      <sz val="7"/>
      <name val="Small Fonts"/>
      <family val="2"/>
      <charset val="222"/>
    </font>
    <font>
      <sz val="16"/>
      <name val="BrowalliaUPC"/>
      <family val="2"/>
      <charset val="222"/>
    </font>
    <font>
      <b/>
      <i/>
      <sz val="16"/>
      <name val="Helv"/>
      <charset val="222"/>
    </font>
    <font>
      <b/>
      <i/>
      <sz val="12"/>
      <name val="Tms Rmn"/>
      <family val="1"/>
    </font>
    <font>
      <b/>
      <i/>
      <sz val="14"/>
      <name val="Tms Rmn"/>
      <family val="1"/>
    </font>
    <font>
      <sz val="9"/>
      <color indexed="8"/>
      <name val="Verdana"/>
      <family val="2"/>
    </font>
    <font>
      <sz val="11"/>
      <color indexed="8"/>
      <name val="Tahoma"/>
      <family val="2"/>
    </font>
    <font>
      <sz val="14"/>
      <name val="Angsana New"/>
      <family val="1"/>
      <charset val="222"/>
    </font>
    <font>
      <sz val="14"/>
      <name val="Cordia New"/>
      <family val="2"/>
      <charset val="222"/>
    </font>
    <font>
      <sz val="10"/>
      <name val="Palatino"/>
      <family val="1"/>
      <charset val="222"/>
    </font>
    <font>
      <sz val="10"/>
      <color indexed="8"/>
      <name val="MS Sans Serif"/>
      <family val="2"/>
    </font>
    <font>
      <b/>
      <sz val="11"/>
      <color indexed="63"/>
      <name val="Calibri"/>
      <family val="2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sz val="12"/>
      <name val="Helvetica-Black"/>
      <charset val="222"/>
    </font>
    <font>
      <sz val="10"/>
      <name val="MS Sans Serif"/>
      <family val="2"/>
      <charset val="222"/>
    </font>
    <font>
      <sz val="10"/>
      <name val="Arial MT"/>
    </font>
    <font>
      <sz val="10"/>
      <name val="Tms Rmn"/>
      <family val="1"/>
    </font>
    <font>
      <b/>
      <sz val="10"/>
      <name val="MS Sans Serif"/>
      <family val="2"/>
    </font>
    <font>
      <b/>
      <sz val="8"/>
      <name val="Univers Condensed"/>
      <family val="2"/>
      <charset val="1"/>
    </font>
    <font>
      <b/>
      <i/>
      <sz val="8"/>
      <name val="Arial"/>
      <family val="2"/>
    </font>
    <font>
      <u/>
      <sz val="9"/>
      <name val="Helv"/>
    </font>
    <font>
      <b/>
      <sz val="8.25"/>
      <name val="Helv"/>
      <family val="2"/>
    </font>
    <font>
      <b/>
      <sz val="14"/>
      <color indexed="24"/>
      <name val="Arial"/>
      <family val="2"/>
    </font>
    <font>
      <sz val="11"/>
      <name val="–¾’©"/>
      <family val="1"/>
      <charset val="128"/>
    </font>
    <font>
      <sz val="11"/>
      <name val="tms rmn"/>
    </font>
    <font>
      <sz val="10"/>
      <name val="Geneva"/>
      <family val="2"/>
      <charset val="1"/>
    </font>
    <font>
      <b/>
      <sz val="9"/>
      <name val="Arial"/>
      <family val="2"/>
    </font>
    <font>
      <b/>
      <sz val="8"/>
      <color indexed="8"/>
      <name val="Helv"/>
      <family val="2"/>
    </font>
    <font>
      <b/>
      <sz val="10"/>
      <name val="Palatino"/>
      <family val="1"/>
      <charset val="222"/>
    </font>
    <font>
      <sz val="9"/>
      <name val="Tms Rmn"/>
    </font>
    <font>
      <sz val="12"/>
      <name val="Palatino"/>
      <family val="1"/>
      <charset val="222"/>
    </font>
    <font>
      <sz val="11"/>
      <name val="Helvetica-Black"/>
      <charset val="222"/>
    </font>
    <font>
      <b/>
      <i/>
      <sz val="12"/>
      <color indexed="18"/>
      <name val="Times New Roman"/>
      <family val="1"/>
    </font>
    <font>
      <b/>
      <sz val="11"/>
      <name val="Times New Roman"/>
      <family val="1"/>
    </font>
    <font>
      <sz val="24"/>
      <color indexed="13"/>
      <name val="Helv"/>
      <family val="2"/>
    </font>
    <font>
      <b/>
      <sz val="12"/>
      <color indexed="13"/>
      <name val="Helv"/>
      <family val="2"/>
    </font>
    <font>
      <b/>
      <sz val="18"/>
      <color indexed="56"/>
      <name val="Cambria"/>
      <family val="2"/>
    </font>
    <font>
      <sz val="11"/>
      <name val="Tms Rmn"/>
      <family val="1"/>
    </font>
    <font>
      <b/>
      <sz val="11"/>
      <color indexed="8"/>
      <name val="Calibri"/>
      <family val="2"/>
    </font>
    <font>
      <b/>
      <sz val="12"/>
      <name val="Helv"/>
      <family val="2"/>
    </font>
    <font>
      <sz val="8"/>
      <name val="Univers Condensed"/>
      <family val="2"/>
      <charset val="1"/>
    </font>
    <font>
      <sz val="11"/>
      <color indexed="10"/>
      <name val="Calibri"/>
      <family val="2"/>
    </font>
    <font>
      <sz val="14"/>
      <name val="Cordia New"/>
      <family val="1"/>
    </font>
    <font>
      <u/>
      <sz val="14"/>
      <color indexed="12"/>
      <name val="CordiaUPC"/>
      <family val="2"/>
    </font>
    <font>
      <sz val="12"/>
      <name val="ทsฒำฉ๚ล้"/>
      <family val="1"/>
      <charset val="136"/>
    </font>
    <font>
      <u/>
      <sz val="14"/>
      <color indexed="36"/>
      <name val="CordiaUPC"/>
      <family val="2"/>
    </font>
    <font>
      <sz val="12"/>
      <name val="นูลมรผ"/>
      <charset val="129"/>
    </font>
    <font>
      <sz val="12"/>
      <name val="นูลมรผ"/>
    </font>
    <font>
      <sz val="12"/>
      <name val="宋体"/>
      <charset val="134"/>
    </font>
    <font>
      <sz val="12"/>
      <name val="바탕체"/>
      <family val="1"/>
      <charset val="129"/>
    </font>
    <font>
      <sz val="11"/>
      <color indexed="8"/>
      <name val="Tahoma"/>
      <family val="2"/>
    </font>
    <font>
      <sz val="14"/>
      <name val="?? ??"/>
      <charset val="222"/>
    </font>
    <font>
      <u/>
      <sz val="8.4"/>
      <color indexed="12"/>
      <name val="Arial"/>
      <family val="2"/>
    </font>
    <font>
      <sz val="12"/>
      <name val="????"/>
      <charset val="222"/>
    </font>
    <font>
      <sz val="11"/>
      <name val="?l?r ?o?S?V?b?N"/>
      <family val="1"/>
    </font>
    <font>
      <b/>
      <sz val="12"/>
      <name val="Tahoma"/>
      <family val="2"/>
    </font>
    <font>
      <sz val="8"/>
      <color indexed="12"/>
      <name val="Helv"/>
      <charset val="22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8"/>
      <name val="Helv"/>
      <charset val="222"/>
    </font>
    <font>
      <b/>
      <u/>
      <sz val="10"/>
      <name val="Helv"/>
      <charset val="222"/>
    </font>
    <font>
      <sz val="28"/>
      <name val="Angsana New"/>
      <family val="1"/>
      <charset val="222"/>
    </font>
    <font>
      <sz val="10"/>
      <name val="Helv"/>
      <family val="2"/>
    </font>
    <font>
      <sz val="9"/>
      <name val="Microsoft Sans Serif"/>
      <family val="2"/>
    </font>
    <font>
      <b/>
      <sz val="10"/>
      <name val="Tahoma"/>
      <family val="2"/>
    </font>
    <font>
      <b/>
      <sz val="24"/>
      <name val="AngsanaUPC"/>
      <family val="1"/>
    </font>
    <font>
      <u/>
      <sz val="9"/>
      <color indexed="36"/>
      <name val="ＭＳ Ｐゴシック"/>
      <family val="3"/>
      <charset val="128"/>
    </font>
    <font>
      <sz val="14"/>
      <name val="ＭＳ 明朝"/>
      <family val="1"/>
      <charset val="128"/>
    </font>
    <font>
      <u/>
      <sz val="9"/>
      <color indexed="12"/>
      <name val="ＭＳ Ｐゴシック"/>
      <family val="3"/>
      <charset val="128"/>
    </font>
    <font>
      <u/>
      <sz val="16"/>
      <name val="AngsanaUPC"/>
      <family val="1"/>
    </font>
    <font>
      <sz val="11"/>
      <color indexed="8"/>
      <name val="Calibri"/>
      <family val="2"/>
      <charset val="222"/>
    </font>
    <font>
      <b/>
      <sz val="11"/>
      <color indexed="62"/>
      <name val="Calibri"/>
      <family val="2"/>
      <charset val="222"/>
    </font>
    <font>
      <b/>
      <sz val="9"/>
      <color indexed="8"/>
      <name val="Tahoma"/>
      <family val="2"/>
    </font>
    <font>
      <sz val="9"/>
      <color indexed="8"/>
      <name val="Tahoma"/>
      <family val="2"/>
    </font>
    <font>
      <b/>
      <sz val="11"/>
      <color indexed="8"/>
      <name val="Tahoma"/>
      <family val="2"/>
    </font>
    <font>
      <b/>
      <sz val="8"/>
      <color indexed="8"/>
      <name val="Tahoma"/>
      <family val="2"/>
    </font>
    <font>
      <sz val="8"/>
      <color indexed="8"/>
      <name val="Tahoma"/>
      <family val="2"/>
    </font>
    <font>
      <sz val="11"/>
      <color theme="1"/>
      <name val="Tahoma"/>
      <family val="2"/>
      <charset val="222"/>
      <scheme val="minor"/>
    </font>
    <font>
      <sz val="11"/>
      <color theme="0"/>
      <name val="Tahoma"/>
      <family val="2"/>
      <charset val="222"/>
      <scheme val="minor"/>
    </font>
    <font>
      <sz val="11"/>
      <color rgb="FF9C0006"/>
      <name val="Tahoma"/>
      <family val="2"/>
      <charset val="222"/>
      <scheme val="minor"/>
    </font>
    <font>
      <b/>
      <sz val="11"/>
      <color theme="0"/>
      <name val="Tahoma"/>
      <family val="2"/>
      <charset val="222"/>
      <scheme val="minor"/>
    </font>
    <font>
      <i/>
      <sz val="11"/>
      <color rgb="FF7F7F7F"/>
      <name val="Tahoma"/>
      <family val="2"/>
      <charset val="222"/>
      <scheme val="minor"/>
    </font>
    <font>
      <sz val="11"/>
      <color rgb="FF006100"/>
      <name val="Tahoma"/>
      <family val="2"/>
      <charset val="222"/>
      <scheme val="minor"/>
    </font>
    <font>
      <sz val="11"/>
      <color rgb="FF3F3F76"/>
      <name val="Tahoma"/>
      <family val="2"/>
      <charset val="222"/>
      <scheme val="minor"/>
    </font>
    <font>
      <sz val="11"/>
      <color theme="1"/>
      <name val="Tahoma"/>
      <family val="2"/>
      <scheme val="minor"/>
    </font>
    <font>
      <sz val="11"/>
      <color theme="1"/>
      <name val="Calibri"/>
      <family val="2"/>
    </font>
    <font>
      <b/>
      <sz val="11"/>
      <color rgb="FF3F3F3F"/>
      <name val="Tahoma"/>
      <family val="2"/>
      <charset val="222"/>
      <scheme val="minor"/>
    </font>
    <font>
      <b/>
      <sz val="11"/>
      <color theme="1"/>
      <name val="Tahoma"/>
      <family val="2"/>
      <charset val="222"/>
      <scheme val="minor"/>
    </font>
    <font>
      <sz val="11"/>
      <color rgb="FFFF0000"/>
      <name val="Tahoma"/>
      <family val="2"/>
      <charset val="222"/>
      <scheme val="minor"/>
    </font>
    <font>
      <sz val="16"/>
      <color theme="1"/>
      <name val="AngsanaUPC"/>
      <family val="1"/>
      <charset val="222"/>
    </font>
    <font>
      <u/>
      <sz val="14"/>
      <color indexed="36"/>
      <name val="Cordia New"/>
      <family val="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52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0"/>
      <name val="ＭＳ ゴシック"/>
      <family val="3"/>
      <charset val="128"/>
    </font>
    <font>
      <b/>
      <sz val="16"/>
      <name val="Angsana New"/>
      <family val="1"/>
    </font>
    <font>
      <sz val="9"/>
      <name val="Times New Roman"/>
      <family val="1"/>
    </font>
    <font>
      <sz val="10"/>
      <name val="Tahoma"/>
      <family val="2"/>
    </font>
    <font>
      <sz val="10"/>
      <name val="Geneva"/>
      <family val="2"/>
    </font>
    <font>
      <b/>
      <i/>
      <sz val="16"/>
      <name val="Helv"/>
    </font>
    <font>
      <u/>
      <sz val="10"/>
      <color indexed="36"/>
      <name val="Arial"/>
      <family val="2"/>
    </font>
    <font>
      <sz val="10"/>
      <color indexed="8"/>
      <name val="MS Sans Serif"/>
      <family val="2"/>
      <charset val="222"/>
    </font>
    <font>
      <sz val="11"/>
      <color indexed="9"/>
      <name val="Tahoma"/>
      <family val="2"/>
    </font>
    <font>
      <sz val="11"/>
      <color indexed="20"/>
      <name val="Tahoma"/>
      <family val="2"/>
    </font>
    <font>
      <b/>
      <sz val="11"/>
      <color indexed="52"/>
      <name val="Tahoma"/>
      <family val="2"/>
    </font>
    <font>
      <b/>
      <sz val="11"/>
      <color indexed="9"/>
      <name val="Tahoma"/>
      <family val="2"/>
    </font>
    <font>
      <i/>
      <sz val="11"/>
      <color indexed="23"/>
      <name val="Tahoma"/>
      <family val="2"/>
    </font>
    <font>
      <sz val="11"/>
      <color indexed="17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1"/>
      <color indexed="62"/>
      <name val="Tahoma"/>
      <family val="2"/>
    </font>
    <font>
      <sz val="11"/>
      <color indexed="52"/>
      <name val="Tahoma"/>
      <family val="2"/>
    </font>
    <font>
      <sz val="11"/>
      <color indexed="60"/>
      <name val="Tahoma"/>
      <family val="2"/>
    </font>
    <font>
      <b/>
      <sz val="11"/>
      <color indexed="63"/>
      <name val="Tahoma"/>
      <family val="2"/>
    </font>
    <font>
      <b/>
      <sz val="18"/>
      <color indexed="56"/>
      <name val="Tahoma"/>
      <family val="2"/>
    </font>
    <font>
      <sz val="11"/>
      <color indexed="10"/>
      <name val="Tahoma"/>
      <family val="2"/>
    </font>
    <font>
      <b/>
      <i/>
      <sz val="16"/>
      <name val="Arial"/>
      <family val="2"/>
    </font>
    <font>
      <u/>
      <sz val="14"/>
      <name val="Angsana New"/>
      <family val="1"/>
    </font>
    <font>
      <sz val="10"/>
      <color indexed="20"/>
      <name val="Arial"/>
      <family val="2"/>
      <charset val="222"/>
    </font>
    <font>
      <b/>
      <sz val="10"/>
      <color indexed="52"/>
      <name val="Arial"/>
      <family val="2"/>
      <charset val="222"/>
    </font>
    <font>
      <b/>
      <sz val="10"/>
      <color indexed="9"/>
      <name val="Arial"/>
      <family val="2"/>
      <charset val="222"/>
    </font>
    <font>
      <sz val="14"/>
      <name val="CordiaUPC"/>
      <family val="2"/>
      <charset val="222"/>
    </font>
    <font>
      <sz val="11"/>
      <name val="Arial"/>
      <family val="2"/>
    </font>
    <font>
      <sz val="15"/>
      <color indexed="10"/>
      <name val="AngsanaUPC"/>
      <family val="1"/>
      <charset val="222"/>
    </font>
    <font>
      <sz val="10"/>
      <color indexed="17"/>
      <name val="Arial"/>
      <family val="2"/>
      <charset val="222"/>
    </font>
    <font>
      <b/>
      <sz val="15"/>
      <color indexed="56"/>
      <name val="Arial"/>
      <family val="2"/>
      <charset val="222"/>
    </font>
    <font>
      <b/>
      <sz val="8"/>
      <name val="Arial"/>
      <family val="2"/>
    </font>
    <font>
      <b/>
      <sz val="13"/>
      <color indexed="56"/>
      <name val="Arial"/>
      <family val="2"/>
      <charset val="222"/>
    </font>
    <font>
      <b/>
      <sz val="11"/>
      <color indexed="56"/>
      <name val="Arial"/>
      <family val="2"/>
      <charset val="222"/>
    </font>
    <font>
      <sz val="10"/>
      <color indexed="62"/>
      <name val="Arial"/>
      <family val="2"/>
      <charset val="222"/>
    </font>
    <font>
      <b/>
      <sz val="1"/>
      <color indexed="16"/>
      <name val="Courier"/>
      <family val="3"/>
    </font>
    <font>
      <sz val="10"/>
      <color indexed="60"/>
      <name val="Arial"/>
      <family val="2"/>
      <charset val="222"/>
    </font>
    <font>
      <b/>
      <sz val="15"/>
      <color indexed="12"/>
      <name val="AngsanaUPC"/>
      <family val="1"/>
      <charset val="22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sz val="10"/>
      <name val="Helv"/>
    </font>
    <font>
      <sz val="10"/>
      <color indexed="10"/>
      <name val="Arial"/>
      <family val="2"/>
      <charset val="222"/>
    </font>
    <font>
      <u/>
      <sz val="14"/>
      <color indexed="12"/>
      <name val="CordiaUPC"/>
      <family val="2"/>
      <charset val="222"/>
    </font>
    <font>
      <u/>
      <sz val="14"/>
      <color indexed="12"/>
      <name val="AngsanaUPC"/>
      <family val="1"/>
      <charset val="222"/>
    </font>
    <font>
      <sz val="9.9499999999999993"/>
      <color indexed="8"/>
      <name val="²Ó©úÅé"/>
      <family val="3"/>
      <charset val="136"/>
    </font>
    <font>
      <u/>
      <sz val="14"/>
      <color indexed="36"/>
      <name val="CordiaUPC"/>
      <family val="2"/>
      <charset val="222"/>
    </font>
    <font>
      <sz val="11"/>
      <name val="돋움"/>
      <family val="2"/>
      <charset val="129"/>
    </font>
    <font>
      <u/>
      <sz val="14"/>
      <color indexed="36"/>
      <name val="AngsanaUPC"/>
      <family val="1"/>
      <charset val="222"/>
    </font>
    <font>
      <sz val="8"/>
      <name val="Arial"/>
      <family val="2"/>
      <charset val="222"/>
    </font>
    <font>
      <b/>
      <sz val="14"/>
      <name val="AngsanaUPC"/>
      <family val="1"/>
    </font>
    <font>
      <b/>
      <sz val="18"/>
      <color theme="3"/>
      <name val="Tahoma"/>
      <family val="2"/>
      <scheme val="major"/>
    </font>
    <font>
      <b/>
      <sz val="15"/>
      <color theme="3"/>
      <name val="Tahoma"/>
      <family val="2"/>
      <scheme val="minor"/>
    </font>
    <font>
      <b/>
      <sz val="13"/>
      <color theme="3"/>
      <name val="Tahoma"/>
      <family val="2"/>
      <scheme val="minor"/>
    </font>
    <font>
      <b/>
      <sz val="11"/>
      <color theme="3"/>
      <name val="Tahoma"/>
      <family val="2"/>
      <scheme val="minor"/>
    </font>
    <font>
      <sz val="11"/>
      <color rgb="FF006100"/>
      <name val="Tahoma"/>
      <family val="2"/>
      <scheme val="minor"/>
    </font>
    <font>
      <sz val="11"/>
      <color rgb="FF9C0006"/>
      <name val="Tahoma"/>
      <family val="2"/>
      <scheme val="minor"/>
    </font>
    <font>
      <sz val="11"/>
      <color rgb="FF9C6500"/>
      <name val="Tahoma"/>
      <family val="2"/>
      <scheme val="minor"/>
    </font>
    <font>
      <sz val="11"/>
      <color rgb="FF3F3F76"/>
      <name val="Tahoma"/>
      <family val="2"/>
      <scheme val="minor"/>
    </font>
    <font>
      <b/>
      <sz val="11"/>
      <color rgb="FF3F3F3F"/>
      <name val="Tahoma"/>
      <family val="2"/>
      <scheme val="minor"/>
    </font>
    <font>
      <b/>
      <sz val="11"/>
      <color rgb="FFFA7D00"/>
      <name val="Tahoma"/>
      <family val="2"/>
      <scheme val="minor"/>
    </font>
    <font>
      <sz val="11"/>
      <color rgb="FFFA7D00"/>
      <name val="Tahoma"/>
      <family val="2"/>
      <scheme val="minor"/>
    </font>
    <font>
      <b/>
      <sz val="11"/>
      <color theme="0"/>
      <name val="Tahoma"/>
      <family val="2"/>
      <scheme val="minor"/>
    </font>
    <font>
      <sz val="11"/>
      <color rgb="FFFF0000"/>
      <name val="Tahoma"/>
      <family val="2"/>
      <scheme val="minor"/>
    </font>
    <font>
      <i/>
      <sz val="11"/>
      <color rgb="FF7F7F7F"/>
      <name val="Tahoma"/>
      <family val="2"/>
      <scheme val="minor"/>
    </font>
    <font>
      <b/>
      <sz val="11"/>
      <color theme="1"/>
      <name val="Tahoma"/>
      <family val="2"/>
      <scheme val="minor"/>
    </font>
    <font>
      <sz val="11"/>
      <color theme="0"/>
      <name val="Tahoma"/>
      <family val="2"/>
      <scheme val="minor"/>
    </font>
    <font>
      <u/>
      <sz val="13.6"/>
      <color indexed="12"/>
      <name val="AngsanaUPC"/>
      <family val="1"/>
      <charset val="222"/>
    </font>
    <font>
      <b/>
      <sz val="11"/>
      <color rgb="FFFA7D00"/>
      <name val="Tahoma"/>
      <family val="2"/>
      <charset val="222"/>
      <scheme val="minor"/>
    </font>
    <font>
      <b/>
      <sz val="15"/>
      <color theme="3"/>
      <name val="Tahoma"/>
      <family val="2"/>
      <charset val="222"/>
      <scheme val="minor"/>
    </font>
    <font>
      <b/>
      <sz val="13"/>
      <color theme="3"/>
      <name val="Tahoma"/>
      <family val="2"/>
      <charset val="222"/>
      <scheme val="minor"/>
    </font>
    <font>
      <b/>
      <sz val="11"/>
      <color theme="3"/>
      <name val="Tahoma"/>
      <family val="2"/>
      <charset val="222"/>
      <scheme val="minor"/>
    </font>
    <font>
      <sz val="11"/>
      <color rgb="FFFA7D00"/>
      <name val="Tahoma"/>
      <family val="2"/>
      <charset val="222"/>
      <scheme val="minor"/>
    </font>
    <font>
      <sz val="11"/>
      <color rgb="FF9C6500"/>
      <name val="Tahoma"/>
      <family val="2"/>
      <charset val="222"/>
      <scheme val="minor"/>
    </font>
    <font>
      <sz val="11"/>
      <color theme="1"/>
      <name val="Tahoma"/>
      <family val="2"/>
      <charset val="222"/>
    </font>
    <font>
      <sz val="11"/>
      <color rgb="FF9C5700"/>
      <name val="Tahoma"/>
      <family val="2"/>
      <charset val="222"/>
      <scheme val="minor"/>
    </font>
    <font>
      <sz val="18"/>
      <color theme="3"/>
      <name val="Tahoma"/>
      <family val="2"/>
      <charset val="222"/>
      <scheme val="major"/>
    </font>
    <font>
      <sz val="18"/>
      <color theme="3"/>
      <name val="Tahoma"/>
      <family val="2"/>
      <scheme val="major"/>
    </font>
    <font>
      <sz val="11"/>
      <color rgb="FF9C5700"/>
      <name val="Tahoma"/>
      <family val="2"/>
      <scheme val="minor"/>
    </font>
    <font>
      <sz val="14"/>
      <name val="?? ??"/>
      <family val="2"/>
    </font>
    <font>
      <b/>
      <sz val="8"/>
      <name val="Univers Condensed"/>
      <family val="2"/>
    </font>
    <font>
      <sz val="8"/>
      <name val="Univers Condensed"/>
      <family val="2"/>
    </font>
    <font>
      <sz val="14"/>
      <color theme="1"/>
      <name val="AngsanaUPC"/>
      <family val="2"/>
      <charset val="222"/>
    </font>
    <font>
      <sz val="10"/>
      <name val="Arial"/>
      <family val="2"/>
      <charset val="222"/>
    </font>
    <font>
      <sz val="10"/>
      <color indexed="8"/>
      <name val="Helvetica"/>
      <family val="2"/>
    </font>
    <font>
      <sz val="14"/>
      <name val="Cordia New"/>
      <family val="2"/>
    </font>
  </fonts>
  <fills count="126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6"/>
        <bgColor indexed="45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24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34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24"/>
      </patternFill>
    </fill>
    <fill>
      <patternFill patternType="solid">
        <fgColor indexed="65"/>
        <bgColor indexed="64"/>
      </patternFill>
    </fill>
    <fill>
      <patternFill patternType="gray0625">
        <fgColor indexed="10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1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4"/>
      </patternFill>
    </fill>
    <fill>
      <patternFill patternType="solid">
        <fgColor indexed="53"/>
        <bgColor indexed="52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12"/>
        <bgColor indexed="12"/>
      </patternFill>
    </fill>
    <fill>
      <patternFill patternType="solid">
        <fgColor indexed="13"/>
        <bgColor indexed="1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1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mediumGray">
        <fgColor indexed="11"/>
      </patternFill>
    </fill>
    <fill>
      <patternFill patternType="mediumGray">
        <fgColor indexed="22"/>
      </patternFill>
    </fill>
    <fill>
      <patternFill patternType="darkGray">
        <fgColor indexed="15"/>
      </patternFill>
    </fill>
    <fill>
      <patternFill patternType="gray0625"/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24"/>
      </patternFill>
    </fill>
    <fill>
      <patternFill patternType="solid">
        <fgColor indexed="29"/>
        <bgColor indexed="45"/>
      </patternFill>
    </fill>
    <fill>
      <patternFill patternType="solid">
        <fgColor indexed="51"/>
        <bgColor indexed="13"/>
      </patternFill>
    </fill>
    <fill>
      <patternFill patternType="solid">
        <fgColor indexed="52"/>
        <bgColor indexed="51"/>
      </patternFill>
    </fill>
    <fill>
      <patternFill patternType="solid">
        <fgColor indexed="10"/>
        <bgColor indexed="60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45"/>
        <bgColor indexed="45"/>
      </patternFill>
    </fill>
    <fill>
      <patternFill patternType="solid">
        <fgColor indexed="29"/>
        <bgColor indexed="29"/>
      </patternFill>
    </fill>
    <fill>
      <patternFill patternType="solid">
        <fgColor indexed="42"/>
        <bgColor indexed="42"/>
      </patternFill>
    </fill>
    <fill>
      <patternFill patternType="solid">
        <fgColor indexed="11"/>
        <bgColor indexed="11"/>
      </patternFill>
    </fill>
    <fill>
      <patternFill patternType="solid">
        <fgColor indexed="46"/>
        <bgColor indexed="46"/>
      </patternFill>
    </fill>
    <fill>
      <patternFill patternType="solid">
        <fgColor indexed="36"/>
        <bgColor indexed="36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lightUp">
        <fgColor indexed="9"/>
        <bgColor indexed="4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57"/>
      </patternFill>
    </fill>
    <fill>
      <patternFill patternType="gray125">
        <fgColor indexed="8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22"/>
      </patternFill>
    </fill>
    <fill>
      <patternFill patternType="solid">
        <fgColor indexed="3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46">
    <xf numFmtId="0" fontId="0" fillId="0" borderId="0"/>
    <xf numFmtId="40" fontId="41" fillId="0" borderId="0" applyFont="0" applyFill="0" applyBorder="0" applyAlignment="0" applyProtection="0"/>
    <xf numFmtId="198" fontId="3" fillId="0" borderId="0" applyFont="0" applyFill="0" applyBorder="0" applyAlignment="0" applyProtection="0"/>
    <xf numFmtId="38" fontId="41" fillId="0" borderId="0" applyFill="0" applyBorder="0" applyAlignment="0" applyProtection="0"/>
    <xf numFmtId="226" fontId="44" fillId="0" borderId="0" applyFont="0" applyFill="0" applyBorder="0" applyAlignment="0" applyProtection="0"/>
    <xf numFmtId="210" fontId="3" fillId="0" borderId="0" applyFont="0" applyFill="0" applyBorder="0" applyAlignment="0" applyProtection="0"/>
    <xf numFmtId="217" fontId="3" fillId="0" borderId="0" applyFont="0" applyFill="0" applyBorder="0" applyAlignment="0" applyProtection="0"/>
    <xf numFmtId="38" fontId="41" fillId="0" borderId="0" applyFill="0" applyBorder="0" applyAlignment="0" applyProtection="0"/>
    <xf numFmtId="195" fontId="3" fillId="0" borderId="0" applyFont="0" applyFill="0" applyBorder="0" applyAlignment="0" applyProtection="0"/>
    <xf numFmtId="195" fontId="3" fillId="0" borderId="0" applyFont="0" applyFill="0" applyBorder="0" applyAlignment="0" applyProtection="0"/>
    <xf numFmtId="221" fontId="44" fillId="0" borderId="0" applyFont="0" applyFill="0" applyBorder="0" applyAlignment="0" applyProtection="0"/>
    <xf numFmtId="213" fontId="3" fillId="0" borderId="0" applyFont="0" applyFill="0" applyBorder="0" applyAlignment="0" applyProtection="0"/>
    <xf numFmtId="213" fontId="3" fillId="0" borderId="0" applyFont="0" applyFill="0" applyBorder="0" applyAlignment="0" applyProtection="0"/>
    <xf numFmtId="222" fontId="45" fillId="0" borderId="0" applyFont="0" applyFill="0" applyBorder="0" applyAlignment="0" applyProtection="0"/>
    <xf numFmtId="222" fontId="45" fillId="0" borderId="0" applyFont="0" applyFill="0" applyBorder="0" applyAlignment="0" applyProtection="0"/>
    <xf numFmtId="213" fontId="46" fillId="0" borderId="0" applyFont="0" applyFill="0" applyBorder="0" applyAlignment="0" applyProtection="0"/>
    <xf numFmtId="222" fontId="45" fillId="0" borderId="0" applyFont="0" applyFill="0" applyBorder="0" applyAlignment="0" applyProtection="0"/>
    <xf numFmtId="222" fontId="45" fillId="0" borderId="0" applyFont="0" applyFill="0" applyBorder="0" applyAlignment="0" applyProtection="0"/>
    <xf numFmtId="213" fontId="3" fillId="0" borderId="0" applyFont="0" applyFill="0" applyBorder="0" applyAlignment="0" applyProtection="0"/>
    <xf numFmtId="213" fontId="3" fillId="0" borderId="0" applyFont="0" applyFill="0" applyBorder="0" applyAlignment="0" applyProtection="0"/>
    <xf numFmtId="217" fontId="3" fillId="0" borderId="0" applyFont="0" applyFill="0" applyBorder="0" applyAlignment="0" applyProtection="0"/>
    <xf numFmtId="217" fontId="3" fillId="0" borderId="0" applyFont="0" applyFill="0" applyBorder="0" applyAlignment="0" applyProtection="0"/>
    <xf numFmtId="223" fontId="3" fillId="0" borderId="0" applyFont="0" applyFill="0" applyBorder="0" applyAlignment="0" applyProtection="0"/>
    <xf numFmtId="223" fontId="3" fillId="0" borderId="0" applyFont="0" applyFill="0" applyBorder="0" applyAlignment="0" applyProtection="0"/>
    <xf numFmtId="223" fontId="3" fillId="0" borderId="0" applyFont="0" applyFill="0" applyBorder="0" applyAlignment="0" applyProtection="0"/>
    <xf numFmtId="223" fontId="3" fillId="0" borderId="0" applyFont="0" applyFill="0" applyBorder="0" applyAlignment="0" applyProtection="0"/>
    <xf numFmtId="217" fontId="46" fillId="0" borderId="0" applyFont="0" applyFill="0" applyBorder="0" applyAlignment="0" applyProtection="0"/>
    <xf numFmtId="223" fontId="3" fillId="0" borderId="0" applyFont="0" applyFill="0" applyBorder="0" applyAlignment="0" applyProtection="0"/>
    <xf numFmtId="223" fontId="3" fillId="0" borderId="0" applyFont="0" applyFill="0" applyBorder="0" applyAlignment="0" applyProtection="0"/>
    <xf numFmtId="223" fontId="3" fillId="0" borderId="0" applyFont="0" applyFill="0" applyBorder="0" applyAlignment="0" applyProtection="0"/>
    <xf numFmtId="223" fontId="3" fillId="0" borderId="0" applyFont="0" applyFill="0" applyBorder="0" applyAlignment="0" applyProtection="0"/>
    <xf numFmtId="217" fontId="3" fillId="0" borderId="0" applyFont="0" applyFill="0" applyBorder="0" applyAlignment="0" applyProtection="0"/>
    <xf numFmtId="217" fontId="3" fillId="0" borderId="0" applyFont="0" applyFill="0" applyBorder="0" applyAlignment="0" applyProtection="0"/>
    <xf numFmtId="212" fontId="3" fillId="0" borderId="0" applyFont="0" applyFill="0" applyBorder="0" applyAlignment="0" applyProtection="0"/>
    <xf numFmtId="212" fontId="3" fillId="0" borderId="0" applyFont="0" applyFill="0" applyBorder="0" applyAlignment="0" applyProtection="0"/>
    <xf numFmtId="224" fontId="3" fillId="0" borderId="0" applyFont="0" applyFill="0" applyBorder="0" applyAlignment="0" applyProtection="0"/>
    <xf numFmtId="224" fontId="3" fillId="0" borderId="0" applyFont="0" applyFill="0" applyBorder="0" applyAlignment="0" applyProtection="0"/>
    <xf numFmtId="224" fontId="3" fillId="0" borderId="0" applyFont="0" applyFill="0" applyBorder="0" applyAlignment="0" applyProtection="0"/>
    <xf numFmtId="224" fontId="3" fillId="0" borderId="0" applyFont="0" applyFill="0" applyBorder="0" applyAlignment="0" applyProtection="0"/>
    <xf numFmtId="212" fontId="46" fillId="0" borderId="0" applyFont="0" applyFill="0" applyBorder="0" applyAlignment="0" applyProtection="0"/>
    <xf numFmtId="224" fontId="3" fillId="0" borderId="0" applyFont="0" applyFill="0" applyBorder="0" applyAlignment="0" applyProtection="0"/>
    <xf numFmtId="224" fontId="3" fillId="0" borderId="0" applyFont="0" applyFill="0" applyBorder="0" applyAlignment="0" applyProtection="0"/>
    <xf numFmtId="224" fontId="3" fillId="0" borderId="0" applyFont="0" applyFill="0" applyBorder="0" applyAlignment="0" applyProtection="0"/>
    <xf numFmtId="224" fontId="3" fillId="0" borderId="0" applyFont="0" applyFill="0" applyBorder="0" applyAlignment="0" applyProtection="0"/>
    <xf numFmtId="212" fontId="3" fillId="0" borderId="0" applyFont="0" applyFill="0" applyBorder="0" applyAlignment="0" applyProtection="0"/>
    <xf numFmtId="212" fontId="3" fillId="0" borderId="0" applyFont="0" applyFill="0" applyBorder="0" applyAlignment="0" applyProtection="0"/>
    <xf numFmtId="225" fontId="3" fillId="0" borderId="0" applyFont="0" applyFill="0" applyBorder="0" applyAlignment="0" applyProtection="0"/>
    <xf numFmtId="225" fontId="3" fillId="0" borderId="0" applyFont="0" applyFill="0" applyBorder="0" applyAlignment="0" applyProtection="0"/>
    <xf numFmtId="0" fontId="3" fillId="0" borderId="0"/>
    <xf numFmtId="0" fontId="3" fillId="0" borderId="0"/>
    <xf numFmtId="223" fontId="3" fillId="0" borderId="0" applyFont="0" applyFill="0" applyBorder="0" applyAlignment="0" applyProtection="0"/>
    <xf numFmtId="223" fontId="3" fillId="0" borderId="0" applyFont="0" applyFill="0" applyBorder="0" applyAlignment="0" applyProtection="0"/>
    <xf numFmtId="223" fontId="3" fillId="0" borderId="0" applyFont="0" applyFill="0" applyBorder="0" applyAlignment="0" applyProtection="0"/>
    <xf numFmtId="223" fontId="3" fillId="0" borderId="0" applyFont="0" applyFill="0" applyBorder="0" applyAlignment="0" applyProtection="0"/>
    <xf numFmtId="217" fontId="46" fillId="0" borderId="0" applyFont="0" applyFill="0" applyBorder="0" applyAlignment="0" applyProtection="0"/>
    <xf numFmtId="0" fontId="40" fillId="2" borderId="0"/>
    <xf numFmtId="0" fontId="40" fillId="2" borderId="0"/>
    <xf numFmtId="0" fontId="40" fillId="2" borderId="0"/>
    <xf numFmtId="223" fontId="3" fillId="0" borderId="0" applyFont="0" applyFill="0" applyBorder="0" applyAlignment="0" applyProtection="0"/>
    <xf numFmtId="223" fontId="3" fillId="0" borderId="0" applyFont="0" applyFill="0" applyBorder="0" applyAlignment="0" applyProtection="0"/>
    <xf numFmtId="223" fontId="3" fillId="0" borderId="0" applyFont="0" applyFill="0" applyBorder="0" applyAlignment="0" applyProtection="0"/>
    <xf numFmtId="223" fontId="3" fillId="0" borderId="0" applyFont="0" applyFill="0" applyBorder="0" applyAlignment="0" applyProtection="0"/>
    <xf numFmtId="38" fontId="41" fillId="0" borderId="0" applyFill="0" applyBorder="0" applyAlignment="0" applyProtection="0"/>
    <xf numFmtId="40" fontId="41" fillId="0" borderId="0" applyFont="0" applyFill="0" applyBorder="0" applyAlignment="0" applyProtection="0"/>
    <xf numFmtId="40" fontId="41" fillId="0" borderId="0" applyFont="0" applyFill="0" applyBorder="0" applyAlignment="0" applyProtection="0"/>
    <xf numFmtId="0" fontId="40" fillId="2" borderId="0"/>
    <xf numFmtId="0" fontId="40" fillId="2" borderId="0"/>
    <xf numFmtId="0" fontId="40" fillId="2" borderId="0"/>
    <xf numFmtId="0" fontId="40" fillId="2" borderId="0"/>
    <xf numFmtId="0" fontId="40" fillId="2" borderId="0"/>
    <xf numFmtId="0" fontId="40" fillId="2" borderId="0"/>
    <xf numFmtId="0" fontId="47" fillId="2" borderId="0"/>
    <xf numFmtId="0" fontId="40" fillId="2" borderId="0"/>
    <xf numFmtId="0" fontId="48" fillId="0" borderId="0"/>
    <xf numFmtId="217" fontId="3" fillId="0" borderId="0" applyFont="0" applyFill="0" applyBorder="0" applyAlignment="0" applyProtection="0"/>
    <xf numFmtId="217" fontId="3" fillId="0" borderId="0" applyFont="0" applyFill="0" applyBorder="0" applyAlignment="0" applyProtection="0"/>
    <xf numFmtId="0" fontId="40" fillId="2" borderId="0"/>
    <xf numFmtId="0" fontId="47" fillId="2" borderId="0"/>
    <xf numFmtId="38" fontId="41" fillId="0" borderId="0" applyFill="0" applyBorder="0" applyAlignment="0" applyProtection="0"/>
    <xf numFmtId="0" fontId="3" fillId="0" borderId="0"/>
    <xf numFmtId="278" fontId="3" fillId="0" borderId="0" applyFont="0" applyFill="0" applyBorder="0" applyAlignment="0" applyProtection="0"/>
    <xf numFmtId="283" fontId="3" fillId="0" borderId="0" applyFont="0" applyFill="0" applyBorder="0" applyAlignment="0" applyProtection="0"/>
    <xf numFmtId="0" fontId="168" fillId="0" borderId="0"/>
    <xf numFmtId="279" fontId="3" fillId="0" borderId="0" applyFont="0" applyFill="0" applyBorder="0" applyAlignment="0" applyProtection="0"/>
    <xf numFmtId="282" fontId="3" fillId="0" borderId="0" applyFont="0" applyFill="0" applyBorder="0" applyAlignment="0" applyProtection="0"/>
    <xf numFmtId="0" fontId="169" fillId="0" borderId="0" applyNumberFormat="0" applyFill="0" applyBorder="0" applyAlignment="0" applyProtection="0">
      <alignment vertical="top"/>
      <protection locked="0"/>
    </xf>
    <xf numFmtId="4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280" fontId="19" fillId="0" borderId="0" applyFont="0" applyFill="0" applyBorder="0" applyAlignment="0" applyProtection="0"/>
    <xf numFmtId="281" fontId="19" fillId="0" borderId="0" applyFont="0" applyFill="0" applyBorder="0" applyAlignment="0" applyProtection="0"/>
    <xf numFmtId="41" fontId="170" fillId="0" borderId="0" applyFont="0" applyFill="0" applyBorder="0" applyAlignment="0" applyProtection="0"/>
    <xf numFmtId="284" fontId="171" fillId="0" borderId="0" applyFont="0" applyFill="0" applyBorder="0" applyAlignment="0" applyProtection="0"/>
    <xf numFmtId="285" fontId="171" fillId="0" borderId="0" applyFont="0" applyFill="0" applyBorder="0" applyAlignment="0" applyProtection="0"/>
    <xf numFmtId="219" fontId="42" fillId="0" borderId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38" fontId="41" fillId="0" borderId="0" applyFill="0" applyBorder="0" applyAlignment="0" applyProtection="0"/>
    <xf numFmtId="0" fontId="171" fillId="0" borderId="0"/>
    <xf numFmtId="220" fontId="43" fillId="0" borderId="0" applyFont="0" applyFill="0" applyBorder="0" applyAlignment="0" applyProtection="0"/>
    <xf numFmtId="220" fontId="43" fillId="0" borderId="0" applyFont="0" applyFill="0" applyBorder="0" applyAlignment="0" applyProtection="0"/>
    <xf numFmtId="220" fontId="43" fillId="0" borderId="0" applyFont="0" applyFill="0" applyBorder="0" applyAlignment="0" applyProtection="0"/>
    <xf numFmtId="220" fontId="43" fillId="0" borderId="0" applyFont="0" applyFill="0" applyBorder="0" applyAlignment="0" applyProtection="0"/>
    <xf numFmtId="220" fontId="43" fillId="0" borderId="0" applyFont="0" applyFill="0" applyBorder="0" applyAlignment="0" applyProtection="0"/>
    <xf numFmtId="220" fontId="43" fillId="0" borderId="0" applyFont="0" applyFill="0" applyBorder="0" applyAlignment="0" applyProtection="0"/>
    <xf numFmtId="220" fontId="43" fillId="0" borderId="0" applyFont="0" applyFill="0" applyBorder="0" applyAlignment="0" applyProtection="0"/>
    <xf numFmtId="38" fontId="41" fillId="0" borderId="0" applyFill="0" applyBorder="0" applyAlignment="0" applyProtection="0"/>
    <xf numFmtId="0" fontId="48" fillId="0" borderId="0"/>
    <xf numFmtId="220" fontId="3" fillId="0" borderId="0" applyFont="0" applyFill="0" applyBorder="0" applyAlignment="0" applyProtection="0"/>
    <xf numFmtId="0" fontId="49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49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49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49" fillId="7" borderId="0" applyNumberFormat="0" applyBorder="0" applyAlignment="0" applyProtection="0"/>
    <xf numFmtId="0" fontId="49" fillId="7" borderId="0" applyNumberFormat="0" applyBorder="0" applyAlignment="0" applyProtection="0"/>
    <xf numFmtId="0" fontId="49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9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9" fillId="10" borderId="0" applyNumberFormat="0" applyBorder="0" applyAlignment="0" applyProtection="0"/>
    <xf numFmtId="0" fontId="49" fillId="10" borderId="0" applyNumberFormat="0" applyBorder="0" applyAlignment="0" applyProtection="0"/>
    <xf numFmtId="0" fontId="4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4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49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2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49" fillId="12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229" fontId="19" fillId="0" borderId="0" applyFont="0" applyFill="0" applyBorder="0" applyAlignment="0" applyProtection="0"/>
    <xf numFmtId="229" fontId="19" fillId="0" borderId="0" applyFont="0" applyFill="0" applyBorder="0" applyAlignment="0" applyProtection="0"/>
    <xf numFmtId="229" fontId="19" fillId="0" borderId="0" applyFont="0" applyFill="0" applyBorder="0" applyAlignment="0" applyProtection="0"/>
    <xf numFmtId="229" fontId="19" fillId="0" borderId="0" applyFont="0" applyFill="0" applyBorder="0" applyAlignment="0" applyProtection="0"/>
    <xf numFmtId="229" fontId="19" fillId="0" borderId="0" applyFont="0" applyFill="0" applyBorder="0" applyAlignment="0" applyProtection="0"/>
    <xf numFmtId="229" fontId="19" fillId="0" borderId="0" applyFont="0" applyFill="0" applyBorder="0" applyAlignment="0" applyProtection="0"/>
    <xf numFmtId="229" fontId="19" fillId="0" borderId="0" applyFont="0" applyFill="0" applyBorder="0" applyAlignment="0" applyProtection="0"/>
    <xf numFmtId="209" fontId="3" fillId="18" borderId="1" applyNumberFormat="0" applyFill="0" applyBorder="0">
      <alignment vertical="top" wrapText="1"/>
    </xf>
    <xf numFmtId="209" fontId="3" fillId="18" borderId="1" applyNumberFormat="0" applyFill="0" applyBorder="0">
      <alignment vertical="top" wrapText="1"/>
    </xf>
    <xf numFmtId="0" fontId="49" fillId="3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49" fillId="3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49" fillId="3" borderId="0" applyNumberFormat="0" applyBorder="0" applyAlignment="0" applyProtection="0"/>
    <xf numFmtId="0" fontId="49" fillId="3" borderId="0" applyNumberFormat="0" applyBorder="0" applyAlignment="0" applyProtection="0"/>
    <xf numFmtId="0" fontId="49" fillId="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49" fillId="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49" fillId="6" borderId="0" applyNumberFormat="0" applyBorder="0" applyAlignment="0" applyProtection="0"/>
    <xf numFmtId="0" fontId="49" fillId="6" borderId="0" applyNumberFormat="0" applyBorder="0" applyAlignment="0" applyProtection="0"/>
    <xf numFmtId="0" fontId="49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49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4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3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49" fillId="3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49" fillId="3" borderId="0" applyNumberFormat="0" applyBorder="0" applyAlignment="0" applyProtection="0"/>
    <xf numFmtId="0" fontId="49" fillId="3" borderId="0" applyNumberFormat="0" applyBorder="0" applyAlignment="0" applyProtection="0"/>
    <xf numFmtId="0" fontId="49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49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50" fillId="26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50" fillId="26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50" fillId="26" borderId="0" applyNumberFormat="0" applyBorder="0" applyAlignment="0" applyProtection="0"/>
    <xf numFmtId="0" fontId="50" fillId="26" borderId="0" applyNumberFormat="0" applyBorder="0" applyAlignment="0" applyProtection="0"/>
    <xf numFmtId="0" fontId="50" fillId="6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50" fillId="6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50" fillId="6" borderId="0" applyNumberFormat="0" applyBorder="0" applyAlignment="0" applyProtection="0"/>
    <xf numFmtId="0" fontId="50" fillId="6" borderId="0" applyNumberFormat="0" applyBorder="0" applyAlignment="0" applyProtection="0"/>
    <xf numFmtId="0" fontId="50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3" borderId="0" applyNumberFormat="0" applyBorder="0" applyAlignment="0" applyProtection="0"/>
    <xf numFmtId="0" fontId="28" fillId="23" borderId="0" applyNumberFormat="0" applyBorder="0" applyAlignment="0" applyProtection="0"/>
    <xf numFmtId="0" fontId="28" fillId="23" borderId="0" applyNumberFormat="0" applyBorder="0" applyAlignment="0" applyProtection="0"/>
    <xf numFmtId="0" fontId="28" fillId="23" borderId="0" applyNumberFormat="0" applyBorder="0" applyAlignment="0" applyProtection="0"/>
    <xf numFmtId="0" fontId="50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3" borderId="0" applyNumberFormat="0" applyBorder="0" applyAlignment="0" applyProtection="0"/>
    <xf numFmtId="0" fontId="28" fillId="23" borderId="0" applyNumberFormat="0" applyBorder="0" applyAlignment="0" applyProtection="0"/>
    <xf numFmtId="0" fontId="28" fillId="23" borderId="0" applyNumberFormat="0" applyBorder="0" applyAlignment="0" applyProtection="0"/>
    <xf numFmtId="0" fontId="28" fillId="23" borderId="0" applyNumberFormat="0" applyBorder="0" applyAlignment="0" applyProtection="0"/>
    <xf numFmtId="0" fontId="50" fillId="22" borderId="0" applyNumberFormat="0" applyBorder="0" applyAlignment="0" applyProtection="0"/>
    <xf numFmtId="0" fontId="50" fillId="22" borderId="0" applyNumberFormat="0" applyBorder="0" applyAlignment="0" applyProtection="0"/>
    <xf numFmtId="0" fontId="50" fillId="29" borderId="0" applyNumberFormat="0" applyBorder="0" applyAlignment="0" applyProtection="0"/>
    <xf numFmtId="0" fontId="28" fillId="30" borderId="0" applyNumberFormat="0" applyBorder="0" applyAlignment="0" applyProtection="0"/>
    <xf numFmtId="0" fontId="28" fillId="30" borderId="0" applyNumberFormat="0" applyBorder="0" applyAlignment="0" applyProtection="0"/>
    <xf numFmtId="0" fontId="28" fillId="30" borderId="0" applyNumberFormat="0" applyBorder="0" applyAlignment="0" applyProtection="0"/>
    <xf numFmtId="0" fontId="28" fillId="30" borderId="0" applyNumberFormat="0" applyBorder="0" applyAlignment="0" applyProtection="0"/>
    <xf numFmtId="0" fontId="28" fillId="30" borderId="0" applyNumberFormat="0" applyBorder="0" applyAlignment="0" applyProtection="0"/>
    <xf numFmtId="0" fontId="50" fillId="29" borderId="0" applyNumberFormat="0" applyBorder="0" applyAlignment="0" applyProtection="0"/>
    <xf numFmtId="0" fontId="28" fillId="30" borderId="0" applyNumberFormat="0" applyBorder="0" applyAlignment="0" applyProtection="0"/>
    <xf numFmtId="0" fontId="28" fillId="30" borderId="0" applyNumberFormat="0" applyBorder="0" applyAlignment="0" applyProtection="0"/>
    <xf numFmtId="0" fontId="28" fillId="30" borderId="0" applyNumberFormat="0" applyBorder="0" applyAlignment="0" applyProtection="0"/>
    <xf numFmtId="0" fontId="28" fillId="30" borderId="0" applyNumberFormat="0" applyBorder="0" applyAlignment="0" applyProtection="0"/>
    <xf numFmtId="0" fontId="28" fillId="30" borderId="0" applyNumberFormat="0" applyBorder="0" applyAlignment="0" applyProtection="0"/>
    <xf numFmtId="0" fontId="50" fillId="29" borderId="0" applyNumberFormat="0" applyBorder="0" applyAlignment="0" applyProtection="0"/>
    <xf numFmtId="0" fontId="50" fillId="29" borderId="0" applyNumberFormat="0" applyBorder="0" applyAlignment="0" applyProtection="0"/>
    <xf numFmtId="0" fontId="50" fillId="31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50" fillId="31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3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50" fillId="33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50" fillId="33" borderId="0" applyNumberFormat="0" applyBorder="0" applyAlignment="0" applyProtection="0"/>
    <xf numFmtId="0" fontId="50" fillId="33" borderId="0" applyNumberFormat="0" applyBorder="0" applyAlignment="0" applyProtection="0"/>
    <xf numFmtId="38" fontId="41" fillId="0" borderId="0" applyFill="0" applyBorder="0" applyAlignment="0" applyProtection="0"/>
    <xf numFmtId="9" fontId="19" fillId="0" borderId="0"/>
    <xf numFmtId="9" fontId="19" fillId="0" borderId="0"/>
    <xf numFmtId="9" fontId="19" fillId="0" borderId="0"/>
    <xf numFmtId="9" fontId="19" fillId="0" borderId="0"/>
    <xf numFmtId="9" fontId="19" fillId="0" borderId="0"/>
    <xf numFmtId="9" fontId="19" fillId="0" borderId="0"/>
    <xf numFmtId="9" fontId="19" fillId="0" borderId="0"/>
    <xf numFmtId="229" fontId="19" fillId="0" borderId="0" applyFont="0" applyFill="0" applyBorder="0" applyAlignment="0" applyProtection="0"/>
    <xf numFmtId="229" fontId="19" fillId="0" borderId="0" applyFont="0" applyFill="0" applyBorder="0" applyAlignment="0" applyProtection="0"/>
    <xf numFmtId="229" fontId="19" fillId="0" borderId="0" applyFont="0" applyFill="0" applyBorder="0" applyAlignment="0" applyProtection="0"/>
    <xf numFmtId="229" fontId="19" fillId="0" borderId="0" applyFont="0" applyFill="0" applyBorder="0" applyAlignment="0" applyProtection="0"/>
    <xf numFmtId="229" fontId="19" fillId="0" borderId="0" applyFont="0" applyFill="0" applyBorder="0" applyAlignment="0" applyProtection="0"/>
    <xf numFmtId="229" fontId="19" fillId="0" borderId="0" applyFont="0" applyFill="0" applyBorder="0" applyAlignment="0" applyProtection="0"/>
    <xf numFmtId="229" fontId="19" fillId="0" borderId="0" applyFont="0" applyFill="0" applyBorder="0" applyAlignment="0" applyProtection="0"/>
    <xf numFmtId="0" fontId="51" fillId="0" borderId="2">
      <alignment horizontal="center"/>
    </xf>
    <xf numFmtId="0" fontId="52" fillId="0" borderId="0"/>
    <xf numFmtId="0" fontId="52" fillId="0" borderId="3" applyFill="0">
      <alignment horizontal="center"/>
      <protection locked="0"/>
    </xf>
    <xf numFmtId="0" fontId="51" fillId="0" borderId="0" applyFill="0">
      <alignment horizontal="center"/>
      <protection locked="0"/>
    </xf>
    <xf numFmtId="0" fontId="51" fillId="35" borderId="0"/>
    <xf numFmtId="0" fontId="51" fillId="0" borderId="0">
      <protection locked="0"/>
    </xf>
    <xf numFmtId="4" fontId="48" fillId="0" borderId="0"/>
    <xf numFmtId="230" fontId="3" fillId="0" borderId="0"/>
    <xf numFmtId="230" fontId="3" fillId="0" borderId="0"/>
    <xf numFmtId="231" fontId="3" fillId="0" borderId="0"/>
    <xf numFmtId="231" fontId="3" fillId="0" borderId="0"/>
    <xf numFmtId="0" fontId="52" fillId="36" borderId="0">
      <alignment horizontal="right"/>
    </xf>
    <xf numFmtId="0" fontId="51" fillId="0" borderId="0"/>
    <xf numFmtId="0" fontId="50" fillId="37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50" fillId="37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9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50" fillId="39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50" fillId="39" borderId="0" applyNumberFormat="0" applyBorder="0" applyAlignment="0" applyProtection="0"/>
    <xf numFmtId="0" fontId="50" fillId="39" borderId="0" applyNumberFormat="0" applyBorder="0" applyAlignment="0" applyProtection="0"/>
    <xf numFmtId="0" fontId="50" fillId="41" borderId="0" applyNumberFormat="0" applyBorder="0" applyAlignment="0" applyProtection="0"/>
    <xf numFmtId="0" fontId="28" fillId="42" borderId="0" applyNumberFormat="0" applyBorder="0" applyAlignment="0" applyProtection="0"/>
    <xf numFmtId="0" fontId="28" fillId="42" borderId="0" applyNumberFormat="0" applyBorder="0" applyAlignment="0" applyProtection="0"/>
    <xf numFmtId="0" fontId="28" fillId="42" borderId="0" applyNumberFormat="0" applyBorder="0" applyAlignment="0" applyProtection="0"/>
    <xf numFmtId="0" fontId="28" fillId="42" borderId="0" applyNumberFormat="0" applyBorder="0" applyAlignment="0" applyProtection="0"/>
    <xf numFmtId="0" fontId="28" fillId="42" borderId="0" applyNumberFormat="0" applyBorder="0" applyAlignment="0" applyProtection="0"/>
    <xf numFmtId="0" fontId="50" fillId="41" borderId="0" applyNumberFormat="0" applyBorder="0" applyAlignment="0" applyProtection="0"/>
    <xf numFmtId="0" fontId="28" fillId="42" borderId="0" applyNumberFormat="0" applyBorder="0" applyAlignment="0" applyProtection="0"/>
    <xf numFmtId="0" fontId="28" fillId="42" borderId="0" applyNumberFormat="0" applyBorder="0" applyAlignment="0" applyProtection="0"/>
    <xf numFmtId="0" fontId="28" fillId="42" borderId="0" applyNumberFormat="0" applyBorder="0" applyAlignment="0" applyProtection="0"/>
    <xf numFmtId="0" fontId="28" fillId="42" borderId="0" applyNumberFormat="0" applyBorder="0" applyAlignment="0" applyProtection="0"/>
    <xf numFmtId="0" fontId="28" fillId="42" borderId="0" applyNumberFormat="0" applyBorder="0" applyAlignment="0" applyProtection="0"/>
    <xf numFmtId="0" fontId="50" fillId="41" borderId="0" applyNumberFormat="0" applyBorder="0" applyAlignment="0" applyProtection="0"/>
    <xf numFmtId="0" fontId="50" fillId="41" borderId="0" applyNumberFormat="0" applyBorder="0" applyAlignment="0" applyProtection="0"/>
    <xf numFmtId="0" fontId="50" fillId="29" borderId="0" applyNumberFormat="0" applyBorder="0" applyAlignment="0" applyProtection="0"/>
    <xf numFmtId="0" fontId="28" fillId="30" borderId="0" applyNumberFormat="0" applyBorder="0" applyAlignment="0" applyProtection="0"/>
    <xf numFmtId="0" fontId="28" fillId="30" borderId="0" applyNumberFormat="0" applyBorder="0" applyAlignment="0" applyProtection="0"/>
    <xf numFmtId="0" fontId="28" fillId="30" borderId="0" applyNumberFormat="0" applyBorder="0" applyAlignment="0" applyProtection="0"/>
    <xf numFmtId="0" fontId="28" fillId="30" borderId="0" applyNumberFormat="0" applyBorder="0" applyAlignment="0" applyProtection="0"/>
    <xf numFmtId="0" fontId="28" fillId="30" borderId="0" applyNumberFormat="0" applyBorder="0" applyAlignment="0" applyProtection="0"/>
    <xf numFmtId="0" fontId="50" fillId="29" borderId="0" applyNumberFormat="0" applyBorder="0" applyAlignment="0" applyProtection="0"/>
    <xf numFmtId="0" fontId="28" fillId="30" borderId="0" applyNumberFormat="0" applyBorder="0" applyAlignment="0" applyProtection="0"/>
    <xf numFmtId="0" fontId="28" fillId="30" borderId="0" applyNumberFormat="0" applyBorder="0" applyAlignment="0" applyProtection="0"/>
    <xf numFmtId="0" fontId="28" fillId="30" borderId="0" applyNumberFormat="0" applyBorder="0" applyAlignment="0" applyProtection="0"/>
    <xf numFmtId="0" fontId="28" fillId="30" borderId="0" applyNumberFormat="0" applyBorder="0" applyAlignment="0" applyProtection="0"/>
    <xf numFmtId="0" fontId="28" fillId="30" borderId="0" applyNumberFormat="0" applyBorder="0" applyAlignment="0" applyProtection="0"/>
    <xf numFmtId="0" fontId="50" fillId="29" borderId="0" applyNumberFormat="0" applyBorder="0" applyAlignment="0" applyProtection="0"/>
    <xf numFmtId="0" fontId="50" fillId="29" borderId="0" applyNumberFormat="0" applyBorder="0" applyAlignment="0" applyProtection="0"/>
    <xf numFmtId="0" fontId="50" fillId="31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50" fillId="31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28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50" fillId="28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50" fillId="28" borderId="0" applyNumberFormat="0" applyBorder="0" applyAlignment="0" applyProtection="0"/>
    <xf numFmtId="0" fontId="50" fillId="28" borderId="0" applyNumberFormat="0" applyBorder="0" applyAlignment="0" applyProtection="0"/>
    <xf numFmtId="232" fontId="44" fillId="0" borderId="0" applyFont="0" applyFill="0" applyBorder="0" applyAlignment="0" applyProtection="0"/>
    <xf numFmtId="233" fontId="44" fillId="0" borderId="0" applyFont="0" applyFill="0" applyBorder="0" applyAlignment="0" applyProtection="0"/>
    <xf numFmtId="0" fontId="53" fillId="0" borderId="0">
      <alignment horizontal="center" wrapText="1"/>
      <protection locked="0"/>
    </xf>
    <xf numFmtId="208" fontId="44" fillId="0" borderId="0" applyFont="0" applyFill="0" applyBorder="0" applyAlignment="0" applyProtection="0"/>
    <xf numFmtId="234" fontId="44" fillId="0" borderId="0" applyFont="0" applyFill="0" applyBorder="0" applyAlignment="0" applyProtection="0"/>
    <xf numFmtId="196" fontId="44" fillId="0" borderId="0"/>
    <xf numFmtId="196" fontId="44" fillId="0" borderId="0"/>
    <xf numFmtId="196" fontId="44" fillId="0" borderId="0"/>
    <xf numFmtId="196" fontId="44" fillId="0" borderId="0"/>
    <xf numFmtId="0" fontId="54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54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54" fillId="7" borderId="0" applyNumberFormat="0" applyBorder="0" applyAlignment="0" applyProtection="0"/>
    <xf numFmtId="0" fontId="54" fillId="7" borderId="0" applyNumberFormat="0" applyBorder="0" applyAlignment="0" applyProtection="0"/>
    <xf numFmtId="209" fontId="55" fillId="0" borderId="0" applyNumberFormat="0" applyFill="0">
      <alignment vertical="top" wrapText="1"/>
    </xf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43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59" fillId="46" borderId="4" applyNumberFormat="0" applyAlignment="0" applyProtection="0"/>
    <xf numFmtId="0" fontId="60" fillId="47" borderId="4" applyNumberFormat="0" applyAlignment="0" applyProtection="0"/>
    <xf numFmtId="0" fontId="60" fillId="47" borderId="4" applyNumberFormat="0" applyAlignment="0" applyProtection="0"/>
    <xf numFmtId="0" fontId="60" fillId="47" borderId="4" applyNumberFormat="0" applyAlignment="0" applyProtection="0"/>
    <xf numFmtId="0" fontId="60" fillId="47" borderId="4" applyNumberFormat="0" applyAlignment="0" applyProtection="0"/>
    <xf numFmtId="0" fontId="60" fillId="47" borderId="4" applyNumberFormat="0" applyAlignment="0" applyProtection="0"/>
    <xf numFmtId="0" fontId="59" fillId="46" borderId="4" applyNumberFormat="0" applyAlignment="0" applyProtection="0"/>
    <xf numFmtId="0" fontId="60" fillId="47" borderId="4" applyNumberFormat="0" applyAlignment="0" applyProtection="0"/>
    <xf numFmtId="0" fontId="60" fillId="47" borderId="4" applyNumberFormat="0" applyAlignment="0" applyProtection="0"/>
    <xf numFmtId="0" fontId="60" fillId="47" borderId="4" applyNumberFormat="0" applyAlignment="0" applyProtection="0"/>
    <xf numFmtId="0" fontId="60" fillId="47" borderId="4" applyNumberFormat="0" applyAlignment="0" applyProtection="0"/>
    <xf numFmtId="0" fontId="60" fillId="47" borderId="4" applyNumberFormat="0" applyAlignment="0" applyProtection="0"/>
    <xf numFmtId="0" fontId="59" fillId="46" borderId="4" applyNumberFormat="0" applyAlignment="0" applyProtection="0"/>
    <xf numFmtId="0" fontId="59" fillId="46" borderId="4" applyNumberFormat="0" applyAlignment="0" applyProtection="0"/>
    <xf numFmtId="0" fontId="61" fillId="0" borderId="0"/>
    <xf numFmtId="3" fontId="41" fillId="0" borderId="2"/>
    <xf numFmtId="0" fontId="62" fillId="48" borderId="5" applyNumberFormat="0" applyAlignment="0" applyProtection="0"/>
    <xf numFmtId="0" fontId="29" fillId="49" borderId="5" applyNumberFormat="0" applyAlignment="0" applyProtection="0"/>
    <xf numFmtId="0" fontId="29" fillId="49" borderId="5" applyNumberFormat="0" applyAlignment="0" applyProtection="0"/>
    <xf numFmtId="0" fontId="29" fillId="49" borderId="5" applyNumberFormat="0" applyAlignment="0" applyProtection="0"/>
    <xf numFmtId="0" fontId="29" fillId="49" borderId="5" applyNumberFormat="0" applyAlignment="0" applyProtection="0"/>
    <xf numFmtId="0" fontId="29" fillId="49" borderId="5" applyNumberFormat="0" applyAlignment="0" applyProtection="0"/>
    <xf numFmtId="0" fontId="62" fillId="48" borderId="5" applyNumberFormat="0" applyAlignment="0" applyProtection="0"/>
    <xf numFmtId="0" fontId="29" fillId="49" borderId="5" applyNumberFormat="0" applyAlignment="0" applyProtection="0"/>
    <xf numFmtId="0" fontId="29" fillId="49" borderId="5" applyNumberFormat="0" applyAlignment="0" applyProtection="0"/>
    <xf numFmtId="0" fontId="29" fillId="49" borderId="5" applyNumberFormat="0" applyAlignment="0" applyProtection="0"/>
    <xf numFmtId="0" fontId="29" fillId="49" borderId="5" applyNumberFormat="0" applyAlignment="0" applyProtection="0"/>
    <xf numFmtId="0" fontId="29" fillId="49" borderId="5" applyNumberFormat="0" applyAlignment="0" applyProtection="0"/>
    <xf numFmtId="0" fontId="62" fillId="48" borderId="5" applyNumberFormat="0" applyAlignment="0" applyProtection="0"/>
    <xf numFmtId="0" fontId="62" fillId="48" borderId="5" applyNumberFormat="0" applyAlignment="0" applyProtection="0"/>
    <xf numFmtId="0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215" fontId="63" fillId="0" borderId="0" applyFill="0" applyBorder="0" applyAlignment="0" applyProtection="0"/>
    <xf numFmtId="40" fontId="63" fillId="0" borderId="0" applyFill="0" applyBorder="0" applyAlignment="0" applyProtection="0"/>
    <xf numFmtId="235" fontId="64" fillId="45" borderId="0" applyFill="0" applyBorder="0" applyAlignment="0">
      <alignment vertical="top"/>
    </xf>
    <xf numFmtId="236" fontId="64" fillId="0" borderId="0" applyFill="0" applyBorder="0" applyAlignment="0" applyProtection="0"/>
    <xf numFmtId="196" fontId="3" fillId="0" borderId="0" applyFont="0" applyBorder="0" applyAlignment="0" applyProtection="0"/>
    <xf numFmtId="196" fontId="3" fillId="0" borderId="0" applyFont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37" fontId="3" fillId="0" borderId="0" applyFont="0" applyFill="0" applyBorder="0" applyAlignment="0" applyProtection="0"/>
    <xf numFmtId="212" fontId="65" fillId="0" borderId="0" applyFill="0" applyBorder="0" applyAlignment="0" applyProtection="0"/>
    <xf numFmtId="43" fontId="26" fillId="0" borderId="0" applyFont="0" applyFill="0" applyBorder="0" applyAlignment="0" applyProtection="0"/>
    <xf numFmtId="198" fontId="3" fillId="0" borderId="0" applyFont="0" applyFill="0" applyBorder="0" applyAlignment="0" applyProtection="0"/>
    <xf numFmtId="237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" fillId="0" borderId="0" applyFont="0" applyFill="0" applyBorder="0" applyAlignment="0" applyProtection="0"/>
    <xf numFmtId="212" fontId="65" fillId="0" borderId="0" applyFill="0" applyBorder="0" applyAlignment="0" applyProtection="0"/>
    <xf numFmtId="238" fontId="3" fillId="0" borderId="0" applyFont="0" applyFill="0" applyBorder="0" applyAlignment="0" applyProtection="0"/>
    <xf numFmtId="193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43" fontId="65" fillId="0" borderId="0" applyFont="0" applyFill="0" applyBorder="0" applyAlignment="0" applyProtection="0"/>
    <xf numFmtId="198" fontId="26" fillId="0" borderId="0" applyFont="0" applyFill="0" applyBorder="0" applyAlignment="0" applyProtection="0"/>
    <xf numFmtId="212" fontId="65" fillId="0" borderId="0" applyFill="0" applyBorder="0" applyAlignment="0" applyProtection="0"/>
    <xf numFmtId="198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212" fontId="65" fillId="0" borderId="0" applyFill="0" applyBorder="0" applyAlignment="0" applyProtection="0"/>
    <xf numFmtId="198" fontId="167" fillId="0" borderId="0" applyFont="0" applyFill="0" applyBorder="0" applyAlignment="0" applyProtection="0"/>
    <xf numFmtId="212" fontId="65" fillId="0" borderId="0" applyFill="0" applyBorder="0" applyAlignment="0" applyProtection="0"/>
    <xf numFmtId="239" fontId="65" fillId="0" borderId="0" applyFill="0" applyBorder="0" applyAlignment="0" applyProtection="0"/>
    <xf numFmtId="239" fontId="65" fillId="0" borderId="0" applyFill="0" applyBorder="0" applyAlignment="0" applyProtection="0"/>
    <xf numFmtId="198" fontId="19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26" fillId="0" borderId="0" applyFont="0" applyFill="0" applyBorder="0" applyAlignment="0" applyProtection="0"/>
    <xf numFmtId="198" fontId="19" fillId="0" borderId="0" applyFont="0" applyFill="0" applyBorder="0" applyAlignment="0" applyProtection="0"/>
    <xf numFmtId="198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198" fontId="19" fillId="0" borderId="0" applyFont="0" applyFill="0" applyBorder="0" applyAlignment="0" applyProtection="0"/>
    <xf numFmtId="198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98" fontId="5" fillId="0" borderId="0" applyFont="0" applyFill="0" applyBorder="0" applyAlignment="0" applyProtection="0"/>
    <xf numFmtId="43" fontId="26" fillId="0" borderId="0" applyFont="0" applyFill="0" applyBorder="0" applyAlignment="0" applyProtection="0"/>
    <xf numFmtId="40" fontId="41" fillId="0" borderId="0" applyFont="0" applyFill="0" applyBorder="0" applyAlignment="0" applyProtection="0"/>
    <xf numFmtId="198" fontId="19" fillId="0" borderId="0" applyFont="0" applyFill="0" applyBorder="0" applyAlignment="0" applyProtection="0"/>
    <xf numFmtId="198" fontId="3" fillId="0" borderId="0" applyFont="0" applyFill="0" applyBorder="0" applyAlignment="0" applyProtection="0"/>
    <xf numFmtId="198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239" fontId="65" fillId="0" borderId="0" applyFill="0" applyBorder="0" applyAlignment="0" applyProtection="0"/>
    <xf numFmtId="239" fontId="65" fillId="0" borderId="0" applyFill="0" applyBorder="0" applyAlignment="0" applyProtection="0"/>
    <xf numFmtId="239" fontId="65" fillId="0" borderId="0" applyFill="0" applyBorder="0" applyAlignment="0" applyProtection="0"/>
    <xf numFmtId="239" fontId="65" fillId="0" borderId="0" applyFill="0" applyBorder="0" applyAlignment="0" applyProtection="0"/>
    <xf numFmtId="239" fontId="65" fillId="0" borderId="0" applyFill="0" applyBorder="0" applyAlignment="0" applyProtection="0"/>
    <xf numFmtId="239" fontId="65" fillId="0" borderId="0" applyFill="0" applyBorder="0" applyAlignment="0" applyProtection="0"/>
    <xf numFmtId="239" fontId="65" fillId="0" borderId="0" applyFill="0" applyBorder="0" applyAlignment="0" applyProtection="0"/>
    <xf numFmtId="225" fontId="65" fillId="0" borderId="0" applyFont="0" applyFill="0" applyBorder="0" applyAlignment="0" applyProtection="0"/>
    <xf numFmtId="225" fontId="65" fillId="0" borderId="0" applyFont="0" applyFill="0" applyBorder="0" applyAlignment="0" applyProtection="0"/>
    <xf numFmtId="225" fontId="65" fillId="0" borderId="0" applyFont="0" applyFill="0" applyBorder="0" applyAlignment="0" applyProtection="0"/>
    <xf numFmtId="205" fontId="26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98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238" fontId="3" fillId="0" borderId="0" applyFont="0" applyFill="0" applyBorder="0" applyAlignment="0" applyProtection="0"/>
    <xf numFmtId="225" fontId="65" fillId="0" borderId="0" applyFont="0" applyFill="0" applyBorder="0" applyAlignment="0" applyProtection="0"/>
    <xf numFmtId="198" fontId="3" fillId="0" borderId="0" applyFont="0" applyFill="0" applyBorder="0" applyAlignment="0" applyProtection="0"/>
    <xf numFmtId="239" fontId="65" fillId="0" borderId="0" applyFont="0" applyFill="0" applyBorder="0" applyAlignment="0" applyProtection="0"/>
    <xf numFmtId="198" fontId="3" fillId="0" borderId="0" applyFont="0" applyFill="0" applyBorder="0" applyAlignment="0" applyProtection="0"/>
    <xf numFmtId="200" fontId="65" fillId="0" borderId="0" applyFont="0" applyFill="0" applyBorder="0" applyAlignment="0" applyProtection="0"/>
    <xf numFmtId="200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237" fontId="65" fillId="0" borderId="0" applyFill="0" applyBorder="0" applyAlignment="0" applyProtection="0"/>
    <xf numFmtId="43" fontId="65" fillId="0" borderId="0" applyFont="0" applyFill="0" applyBorder="0" applyAlignment="0" applyProtection="0"/>
    <xf numFmtId="240" fontId="65" fillId="0" borderId="0" applyFont="0" applyFill="0" applyBorder="0" applyAlignment="0" applyProtection="0"/>
    <xf numFmtId="198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198" fontId="167" fillId="0" borderId="0" applyFont="0" applyFill="0" applyBorder="0" applyAlignment="0" applyProtection="0"/>
    <xf numFmtId="198" fontId="167" fillId="0" borderId="0" applyFont="0" applyFill="0" applyBorder="0" applyAlignment="0" applyProtection="0"/>
    <xf numFmtId="237" fontId="3" fillId="0" borderId="0" applyFont="0" applyFill="0" applyBorder="0" applyAlignment="0" applyProtection="0"/>
    <xf numFmtId="241" fontId="65" fillId="0" borderId="0" applyFill="0" applyBorder="0" applyAlignment="0" applyProtection="0"/>
    <xf numFmtId="239" fontId="65" fillId="0" borderId="0" applyFont="0" applyFill="0" applyBorder="0" applyAlignment="0" applyProtection="0"/>
    <xf numFmtId="198" fontId="26" fillId="0" borderId="0" applyFont="0" applyFill="0" applyBorder="0" applyAlignment="0" applyProtection="0"/>
    <xf numFmtId="198" fontId="26" fillId="0" borderId="0" applyFont="0" applyFill="0" applyBorder="0" applyAlignment="0" applyProtection="0"/>
    <xf numFmtId="198" fontId="26" fillId="0" borderId="0" applyFont="0" applyFill="0" applyBorder="0" applyAlignment="0" applyProtection="0"/>
    <xf numFmtId="198" fontId="26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26" fillId="0" borderId="0" applyFont="0" applyFill="0" applyBorder="0" applyAlignment="0" applyProtection="0"/>
    <xf numFmtId="198" fontId="26" fillId="0" borderId="0" applyFont="0" applyFill="0" applyBorder="0" applyAlignment="0" applyProtection="0"/>
    <xf numFmtId="191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0" fontId="2" fillId="0" borderId="0" applyFont="0" applyFill="0" applyBorder="0" applyAlignment="0" applyProtection="0"/>
    <xf numFmtId="242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43" fontId="65" fillId="0" borderId="0" applyFont="0" applyFill="0" applyBorder="0" applyAlignment="0" applyProtection="0"/>
    <xf numFmtId="5" fontId="65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26" fillId="0" borderId="0" applyFont="0" applyFill="0" applyBorder="0" applyAlignment="0" applyProtection="0"/>
    <xf numFmtId="216" fontId="2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5" fillId="0" borderId="0" applyFont="0" applyFill="0" applyBorder="0" applyAlignment="0" applyProtection="0"/>
    <xf numFmtId="0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23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37" fontId="3" fillId="0" borderId="0" applyFont="0" applyFill="0" applyBorder="0" applyAlignment="0" applyProtection="0"/>
    <xf numFmtId="237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237" fontId="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204" fontId="4" fillId="0" borderId="0"/>
    <xf numFmtId="238" fontId="19" fillId="0" borderId="0"/>
    <xf numFmtId="238" fontId="19" fillId="0" borderId="0"/>
    <xf numFmtId="238" fontId="19" fillId="0" borderId="0"/>
    <xf numFmtId="238" fontId="19" fillId="0" borderId="0"/>
    <xf numFmtId="238" fontId="19" fillId="0" borderId="0"/>
    <xf numFmtId="238" fontId="19" fillId="0" borderId="0"/>
    <xf numFmtId="3" fontId="66" fillId="0" borderId="0" applyFont="0" applyFill="0" applyBorder="0" applyAlignment="0" applyProtection="0"/>
    <xf numFmtId="0" fontId="67" fillId="0" borderId="0" applyNumberFormat="0" applyAlignment="0">
      <alignment horizontal="left"/>
    </xf>
    <xf numFmtId="0" fontId="68" fillId="0" borderId="0" applyNumberFormat="0" applyAlignment="0"/>
    <xf numFmtId="0" fontId="69" fillId="0" borderId="0">
      <alignment horizontal="left"/>
    </xf>
    <xf numFmtId="0" fontId="70" fillId="0" borderId="0"/>
    <xf numFmtId="0" fontId="71" fillId="0" borderId="0">
      <alignment horizontal="left"/>
    </xf>
    <xf numFmtId="0" fontId="72" fillId="0" borderId="0"/>
    <xf numFmtId="0" fontId="72" fillId="0" borderId="0"/>
    <xf numFmtId="243" fontId="73" fillId="0" borderId="2"/>
    <xf numFmtId="244" fontId="64" fillId="45" borderId="6" applyFill="0" applyBorder="0" applyAlignment="0">
      <alignment horizontal="right"/>
    </xf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" fontId="3" fillId="0" borderId="7">
      <alignment horizontal="right"/>
    </xf>
    <xf numFmtId="4" fontId="3" fillId="0" borderId="7">
      <alignment horizontal="right"/>
    </xf>
    <xf numFmtId="197" fontId="3" fillId="0" borderId="0" applyFont="0" applyFill="0" applyBorder="0" applyAlignment="0" applyProtection="0"/>
    <xf numFmtId="0" fontId="66" fillId="0" borderId="0" applyFont="0" applyFill="0" applyBorder="0" applyAlignment="0" applyProtection="0"/>
    <xf numFmtId="202" fontId="4" fillId="0" borderId="0"/>
    <xf numFmtId="245" fontId="19" fillId="0" borderId="0"/>
    <xf numFmtId="245" fontId="19" fillId="0" borderId="0"/>
    <xf numFmtId="245" fontId="19" fillId="0" borderId="0"/>
    <xf numFmtId="245" fontId="19" fillId="0" borderId="0"/>
    <xf numFmtId="245" fontId="19" fillId="0" borderId="0"/>
    <xf numFmtId="245" fontId="19" fillId="0" borderId="0"/>
    <xf numFmtId="286" fontId="3" fillId="0" borderId="0"/>
    <xf numFmtId="211" fontId="3" fillId="18" borderId="0" applyFont="0" applyBorder="0"/>
    <xf numFmtId="0" fontId="73" fillId="0" borderId="0"/>
    <xf numFmtId="37" fontId="48" fillId="0" borderId="0"/>
    <xf numFmtId="37" fontId="48" fillId="0" borderId="0"/>
    <xf numFmtId="37" fontId="48" fillId="0" borderId="0"/>
    <xf numFmtId="37" fontId="3" fillId="0" borderId="0"/>
    <xf numFmtId="37" fontId="3" fillId="0" borderId="0"/>
    <xf numFmtId="37" fontId="48" fillId="0" borderId="0"/>
    <xf numFmtId="37" fontId="3" fillId="0" borderId="0"/>
    <xf numFmtId="211" fontId="3" fillId="18" borderId="0" applyFont="0" applyBorder="0"/>
    <xf numFmtId="246" fontId="3" fillId="18" borderId="0" applyFont="0" applyBorder="0"/>
    <xf numFmtId="0" fontId="39" fillId="18" borderId="0" applyNumberFormat="0" applyFont="0" applyFill="0" applyBorder="0" applyProtection="0">
      <alignment horizontal="left"/>
    </xf>
    <xf numFmtId="0" fontId="73" fillId="0" borderId="7"/>
    <xf numFmtId="0" fontId="74" fillId="0" borderId="0" applyProtection="0"/>
    <xf numFmtId="0" fontId="74" fillId="0" borderId="0" applyProtection="0"/>
    <xf numFmtId="0" fontId="74" fillId="0" borderId="0" applyProtection="0"/>
    <xf numFmtId="0" fontId="74" fillId="0" borderId="0" applyProtection="0"/>
    <xf numFmtId="0" fontId="74" fillId="0" borderId="0" applyProtection="0"/>
    <xf numFmtId="0" fontId="74" fillId="0" borderId="0" applyProtection="0"/>
    <xf numFmtId="0" fontId="74" fillId="0" borderId="0" applyProtection="0"/>
    <xf numFmtId="14" fontId="75" fillId="0" borderId="0" applyFill="0" applyBorder="0" applyAlignment="0"/>
    <xf numFmtId="247" fontId="44" fillId="0" borderId="0">
      <protection locked="0"/>
    </xf>
    <xf numFmtId="0" fontId="76" fillId="2" borderId="7"/>
    <xf numFmtId="38" fontId="41" fillId="0" borderId="8">
      <alignment vertical="center"/>
    </xf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203" fontId="4" fillId="0" borderId="0"/>
    <xf numFmtId="237" fontId="19" fillId="0" borderId="0"/>
    <xf numFmtId="237" fontId="19" fillId="0" borderId="0"/>
    <xf numFmtId="237" fontId="19" fillId="0" borderId="0"/>
    <xf numFmtId="237" fontId="19" fillId="0" borderId="0"/>
    <xf numFmtId="237" fontId="19" fillId="0" borderId="0"/>
    <xf numFmtId="237" fontId="19" fillId="0" borderId="0"/>
    <xf numFmtId="194" fontId="3" fillId="0" borderId="0" applyFill="0" applyBorder="0" applyAlignment="0" applyProtection="0"/>
    <xf numFmtId="194" fontId="3" fillId="0" borderId="0" applyFill="0" applyBorder="0" applyAlignment="0" applyProtection="0"/>
    <xf numFmtId="194" fontId="3" fillId="0" borderId="0" applyFill="0" applyBorder="0" applyAlignment="0" applyProtection="0"/>
    <xf numFmtId="192" fontId="3" fillId="0" borderId="0" applyFill="0" applyBorder="0" applyAlignment="0" applyProtection="0"/>
    <xf numFmtId="192" fontId="3" fillId="0" borderId="0" applyFill="0" applyBorder="0" applyAlignment="0" applyProtection="0"/>
    <xf numFmtId="0" fontId="76" fillId="2" borderId="7"/>
    <xf numFmtId="0" fontId="76" fillId="2" borderId="7"/>
    <xf numFmtId="0" fontId="77" fillId="0" borderId="0" applyNumberFormat="0" applyFill="0" applyBorder="0" applyAlignment="0" applyProtection="0"/>
    <xf numFmtId="228" fontId="44" fillId="0" borderId="0" applyFont="0" applyFill="0" applyBorder="0" applyAlignment="0" applyProtection="0"/>
    <xf numFmtId="0" fontId="39" fillId="0" borderId="9"/>
    <xf numFmtId="40" fontId="41" fillId="0" borderId="0" applyFont="0" applyFill="0" applyBorder="0" applyAlignment="0" applyProtection="0"/>
    <xf numFmtId="0" fontId="78" fillId="50" borderId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79" fillId="0" borderId="0" applyNumberFormat="0" applyAlignment="0">
      <alignment horizontal="left"/>
    </xf>
    <xf numFmtId="248" fontId="19" fillId="0" borderId="0" applyFont="0" applyFill="0" applyBorder="0" applyAlignment="0" applyProtection="0"/>
    <xf numFmtId="248" fontId="19" fillId="0" borderId="0" applyFont="0" applyFill="0" applyBorder="0" applyAlignment="0" applyProtection="0"/>
    <xf numFmtId="248" fontId="19" fillId="0" borderId="0" applyFont="0" applyFill="0" applyBorder="0" applyAlignment="0" applyProtection="0"/>
    <xf numFmtId="248" fontId="19" fillId="0" borderId="0" applyFont="0" applyFill="0" applyBorder="0" applyAlignment="0" applyProtection="0"/>
    <xf numFmtId="248" fontId="19" fillId="0" borderId="0" applyFont="0" applyFill="0" applyBorder="0" applyAlignment="0" applyProtection="0"/>
    <xf numFmtId="248" fontId="19" fillId="0" borderId="0" applyFont="0" applyFill="0" applyBorder="0" applyAlignment="0" applyProtection="0"/>
    <xf numFmtId="248" fontId="19" fillId="0" borderId="0" applyFont="0" applyFill="0" applyBorder="0" applyAlignment="0" applyProtection="0"/>
    <xf numFmtId="249" fontId="26" fillId="0" borderId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227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50" fontId="81" fillId="0" borderId="0">
      <protection locked="0"/>
    </xf>
    <xf numFmtId="250" fontId="81" fillId="0" borderId="0">
      <protection locked="0"/>
    </xf>
    <xf numFmtId="250" fontId="81" fillId="0" borderId="0">
      <protection locked="0"/>
    </xf>
    <xf numFmtId="250" fontId="81" fillId="0" borderId="0">
      <protection locked="0"/>
    </xf>
    <xf numFmtId="250" fontId="81" fillId="0" borderId="0">
      <protection locked="0"/>
    </xf>
    <xf numFmtId="250" fontId="81" fillId="0" borderId="0">
      <protection locked="0"/>
    </xf>
    <xf numFmtId="250" fontId="81" fillId="0" borderId="0">
      <protection locked="0"/>
    </xf>
    <xf numFmtId="197" fontId="3" fillId="0" borderId="0" applyFont="0" applyFill="0" applyBorder="0" applyAlignment="0" applyProtection="0"/>
    <xf numFmtId="195" fontId="3" fillId="0" borderId="0" applyFont="0" applyFill="0" applyBorder="0" applyAlignment="0" applyProtection="0"/>
    <xf numFmtId="2" fontId="74" fillId="0" borderId="0" applyProtection="0"/>
    <xf numFmtId="2" fontId="74" fillId="0" borderId="0" applyProtection="0"/>
    <xf numFmtId="2" fontId="74" fillId="0" borderId="0" applyProtection="0"/>
    <xf numFmtId="2" fontId="74" fillId="0" borderId="0" applyProtection="0"/>
    <xf numFmtId="2" fontId="74" fillId="0" borderId="0" applyProtection="0"/>
    <xf numFmtId="2" fontId="74" fillId="0" borderId="0" applyProtection="0"/>
    <xf numFmtId="2" fontId="74" fillId="0" borderId="0" applyProtection="0"/>
    <xf numFmtId="0" fontId="82" fillId="0" borderId="0">
      <alignment horizontal="left"/>
    </xf>
    <xf numFmtId="0" fontId="83" fillId="0" borderId="0">
      <alignment horizontal="left"/>
    </xf>
    <xf numFmtId="0" fontId="84" fillId="0" borderId="0">
      <alignment horizontal="left"/>
    </xf>
    <xf numFmtId="0" fontId="84" fillId="0" borderId="0">
      <alignment horizontal="left"/>
    </xf>
    <xf numFmtId="0" fontId="84" fillId="0" borderId="0">
      <alignment horizontal="left"/>
    </xf>
    <xf numFmtId="0" fontId="85" fillId="2" borderId="10"/>
    <xf numFmtId="0" fontId="85" fillId="2" borderId="7"/>
    <xf numFmtId="287" fontId="46" fillId="0" borderId="0">
      <alignment horizontal="right"/>
    </xf>
    <xf numFmtId="0" fontId="85" fillId="51" borderId="7"/>
    <xf numFmtId="37" fontId="42" fillId="0" borderId="0" applyNumberFormat="0" applyFont="0" applyBorder="0" applyAlignment="0"/>
    <xf numFmtId="0" fontId="48" fillId="0" borderId="0" applyNumberFormat="0" applyBorder="0" applyAlignment="0"/>
    <xf numFmtId="0" fontId="86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86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86" fillId="10" borderId="0" applyNumberFormat="0" applyBorder="0" applyAlignment="0" applyProtection="0"/>
    <xf numFmtId="0" fontId="86" fillId="10" borderId="0" applyNumberFormat="0" applyBorder="0" applyAlignment="0" applyProtection="0"/>
    <xf numFmtId="38" fontId="5" fillId="18" borderId="0" applyNumberFormat="0" applyBorder="0" applyAlignment="0" applyProtection="0"/>
    <xf numFmtId="38" fontId="5" fillId="18" borderId="0" applyNumberFormat="0" applyBorder="0" applyAlignment="0" applyProtection="0"/>
    <xf numFmtId="0" fontId="87" fillId="0" borderId="0">
      <alignment horizontal="left"/>
    </xf>
    <xf numFmtId="0" fontId="87" fillId="0" borderId="0">
      <alignment horizontal="left"/>
    </xf>
    <xf numFmtId="0" fontId="87" fillId="0" borderId="0">
      <alignment horizontal="left"/>
    </xf>
    <xf numFmtId="0" fontId="88" fillId="0" borderId="11" applyNumberFormat="0" applyAlignment="0" applyProtection="0">
      <alignment horizontal="left" vertical="center"/>
    </xf>
    <xf numFmtId="0" fontId="89" fillId="0" borderId="12" applyNumberFormat="0" applyAlignment="0" applyProtection="0"/>
    <xf numFmtId="0" fontId="89" fillId="0" borderId="11" applyNumberFormat="0" applyAlignment="0" applyProtection="0">
      <alignment horizontal="left" vertical="center"/>
    </xf>
    <xf numFmtId="0" fontId="89" fillId="0" borderId="11" applyNumberFormat="0" applyAlignment="0" applyProtection="0">
      <alignment horizontal="left" vertical="center"/>
    </xf>
    <xf numFmtId="0" fontId="89" fillId="0" borderId="11" applyNumberFormat="0" applyAlignment="0" applyProtection="0">
      <alignment horizontal="left" vertical="center"/>
    </xf>
    <xf numFmtId="0" fontId="89" fillId="0" borderId="11" applyNumberFormat="0" applyAlignment="0" applyProtection="0">
      <alignment horizontal="left" vertical="center"/>
    </xf>
    <xf numFmtId="0" fontId="89" fillId="0" borderId="11" applyNumberFormat="0" applyAlignment="0" applyProtection="0">
      <alignment horizontal="left" vertical="center"/>
    </xf>
    <xf numFmtId="0" fontId="89" fillId="0" borderId="11" applyNumberFormat="0" applyAlignment="0" applyProtection="0">
      <alignment horizontal="left" vertical="center"/>
    </xf>
    <xf numFmtId="0" fontId="89" fillId="0" borderId="11" applyNumberFormat="0" applyAlignment="0" applyProtection="0">
      <alignment horizontal="left" vertical="center"/>
    </xf>
    <xf numFmtId="0" fontId="89" fillId="0" borderId="11" applyNumberFormat="0" applyAlignment="0" applyProtection="0">
      <alignment horizontal="left" vertical="center"/>
    </xf>
    <xf numFmtId="0" fontId="89" fillId="0" borderId="12" applyNumberFormat="0" applyAlignment="0" applyProtection="0"/>
    <xf numFmtId="0" fontId="89" fillId="0" borderId="12" applyNumberFormat="0" applyAlignment="0" applyProtection="0"/>
    <xf numFmtId="0" fontId="89" fillId="0" borderId="12" applyNumberFormat="0" applyAlignment="0" applyProtection="0"/>
    <xf numFmtId="0" fontId="89" fillId="0" borderId="12" applyNumberFormat="0" applyAlignment="0" applyProtection="0"/>
    <xf numFmtId="0" fontId="88" fillId="0" borderId="13">
      <alignment horizontal="left" vertical="center"/>
    </xf>
    <xf numFmtId="0" fontId="89" fillId="0" borderId="14">
      <alignment horizontal="left" vertical="center"/>
    </xf>
    <xf numFmtId="0" fontId="89" fillId="0" borderId="13">
      <alignment horizontal="left" vertical="center"/>
    </xf>
    <xf numFmtId="0" fontId="89" fillId="0" borderId="13">
      <alignment horizontal="left" vertical="center"/>
    </xf>
    <xf numFmtId="0" fontId="89" fillId="0" borderId="13">
      <alignment horizontal="left" vertical="center"/>
    </xf>
    <xf numFmtId="0" fontId="89" fillId="0" borderId="13">
      <alignment horizontal="left" vertical="center"/>
    </xf>
    <xf numFmtId="0" fontId="89" fillId="0" borderId="13">
      <alignment horizontal="left" vertical="center"/>
    </xf>
    <xf numFmtId="0" fontId="89" fillId="0" borderId="13">
      <alignment horizontal="left" vertical="center"/>
    </xf>
    <xf numFmtId="0" fontId="89" fillId="0" borderId="13">
      <alignment horizontal="left" vertical="center"/>
    </xf>
    <xf numFmtId="0" fontId="89" fillId="0" borderId="13">
      <alignment horizontal="left" vertical="center"/>
    </xf>
    <xf numFmtId="0" fontId="89" fillId="0" borderId="14">
      <alignment horizontal="left" vertical="center"/>
    </xf>
    <xf numFmtId="0" fontId="89" fillId="0" borderId="14">
      <alignment horizontal="left" vertical="center"/>
    </xf>
    <xf numFmtId="0" fontId="89" fillId="0" borderId="14">
      <alignment horizontal="left" vertical="center"/>
    </xf>
    <xf numFmtId="0" fontId="89" fillId="0" borderId="14">
      <alignment horizontal="left" vertical="center"/>
    </xf>
    <xf numFmtId="0" fontId="88" fillId="0" borderId="0"/>
    <xf numFmtId="246" fontId="172" fillId="52" borderId="0">
      <alignment horizontal="left" vertical="top"/>
    </xf>
    <xf numFmtId="0" fontId="90" fillId="0" borderId="15" applyNumberFormat="0" applyFill="0" applyAlignment="0" applyProtection="0"/>
    <xf numFmtId="0" fontId="90" fillId="0" borderId="15" applyNumberFormat="0" applyFill="0" applyAlignment="0" applyProtection="0"/>
    <xf numFmtId="0" fontId="90" fillId="0" borderId="15" applyNumberFormat="0" applyFill="0" applyAlignment="0" applyProtection="0"/>
    <xf numFmtId="0" fontId="90" fillId="0" borderId="15" applyNumberFormat="0" applyFill="0" applyAlignment="0" applyProtection="0"/>
    <xf numFmtId="0" fontId="91" fillId="0" borderId="0">
      <alignment horizontal="left"/>
    </xf>
    <xf numFmtId="0" fontId="92" fillId="0" borderId="16">
      <alignment horizontal="left" vertical="top"/>
    </xf>
    <xf numFmtId="0" fontId="93" fillId="0" borderId="17" applyNumberFormat="0" applyFill="0" applyAlignment="0" applyProtection="0"/>
    <xf numFmtId="0" fontId="93" fillId="0" borderId="17" applyNumberFormat="0" applyFill="0" applyAlignment="0" applyProtection="0"/>
    <xf numFmtId="0" fontId="93" fillId="0" borderId="17" applyNumberFormat="0" applyFill="0" applyAlignment="0" applyProtection="0"/>
    <xf numFmtId="0" fontId="93" fillId="0" borderId="17" applyNumberFormat="0" applyFill="0" applyAlignment="0" applyProtection="0"/>
    <xf numFmtId="0" fontId="51" fillId="0" borderId="0">
      <alignment horizontal="left"/>
    </xf>
    <xf numFmtId="0" fontId="94" fillId="0" borderId="16">
      <alignment horizontal="left" vertical="top"/>
    </xf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6" fillId="0" borderId="0">
      <alignment horizontal="left"/>
    </xf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251" fontId="97" fillId="0" borderId="19">
      <alignment horizontal="left"/>
    </xf>
    <xf numFmtId="252" fontId="98" fillId="0" borderId="9">
      <alignment horizontal="left"/>
    </xf>
    <xf numFmtId="0" fontId="99" fillId="0" borderId="20">
      <alignment horizontal="right"/>
    </xf>
    <xf numFmtId="0" fontId="97" fillId="1" borderId="9">
      <alignment horizontal="left"/>
    </xf>
    <xf numFmtId="0" fontId="100" fillId="0" borderId="0" applyProtection="0"/>
    <xf numFmtId="0" fontId="100" fillId="0" borderId="0" applyProtection="0"/>
    <xf numFmtId="0" fontId="100" fillId="0" borderId="0" applyProtection="0"/>
    <xf numFmtId="0" fontId="100" fillId="0" borderId="0" applyProtection="0"/>
    <xf numFmtId="0" fontId="100" fillId="0" borderId="0" applyProtection="0"/>
    <xf numFmtId="0" fontId="100" fillId="0" borderId="0" applyProtection="0"/>
    <xf numFmtId="0" fontId="100" fillId="0" borderId="0" applyProtection="0"/>
    <xf numFmtId="0" fontId="88" fillId="0" borderId="0" applyProtection="0"/>
    <xf numFmtId="0" fontId="88" fillId="0" borderId="0" applyProtection="0"/>
    <xf numFmtId="0" fontId="88" fillId="0" borderId="0" applyProtection="0"/>
    <xf numFmtId="0" fontId="88" fillId="0" borderId="0" applyProtection="0"/>
    <xf numFmtId="0" fontId="88" fillId="0" borderId="0" applyProtection="0"/>
    <xf numFmtId="0" fontId="88" fillId="0" borderId="0" applyProtection="0"/>
    <xf numFmtId="0" fontId="88" fillId="0" borderId="0" applyProtection="0"/>
    <xf numFmtId="0" fontId="101" fillId="0" borderId="0" applyFill="0" applyBorder="0" applyProtection="0">
      <alignment horizontal="right"/>
    </xf>
    <xf numFmtId="253" fontId="63" fillId="0" borderId="0" applyFill="0" applyBorder="0" applyAlignment="0" applyProtection="0"/>
    <xf numFmtId="0" fontId="102" fillId="0" borderId="0" applyNumberFormat="0" applyFill="0" applyBorder="0" applyAlignment="0" applyProtection="0">
      <alignment vertical="top"/>
      <protection locked="0"/>
    </xf>
    <xf numFmtId="0" fontId="102" fillId="0" borderId="0" applyNumberFormat="0" applyFill="0" applyBorder="0" applyAlignment="0" applyProtection="0">
      <alignment vertical="top"/>
      <protection locked="0"/>
    </xf>
    <xf numFmtId="0" fontId="103" fillId="0" borderId="0" applyNumberFormat="0" applyFill="0" applyBorder="0" applyAlignment="0" applyProtection="0">
      <alignment vertical="top"/>
      <protection locked="0"/>
    </xf>
    <xf numFmtId="0" fontId="45" fillId="0" borderId="0"/>
    <xf numFmtId="288" fontId="3" fillId="0" borderId="0" applyBorder="0" applyAlignment="0"/>
    <xf numFmtId="10" fontId="5" fillId="52" borderId="2" applyNumberFormat="0" applyBorder="0" applyAlignment="0" applyProtection="0"/>
    <xf numFmtId="10" fontId="5" fillId="52" borderId="2" applyNumberFormat="0" applyBorder="0" applyAlignment="0" applyProtection="0"/>
    <xf numFmtId="0" fontId="104" fillId="12" borderId="4" applyNumberFormat="0" applyAlignment="0" applyProtection="0"/>
    <xf numFmtId="0" fontId="33" fillId="17" borderId="4" applyNumberFormat="0" applyAlignment="0" applyProtection="0"/>
    <xf numFmtId="0" fontId="33" fillId="17" borderId="4" applyNumberFormat="0" applyAlignment="0" applyProtection="0"/>
    <xf numFmtId="0" fontId="33" fillId="17" borderId="4" applyNumberFormat="0" applyAlignment="0" applyProtection="0"/>
    <xf numFmtId="0" fontId="33" fillId="17" borderId="4" applyNumberFormat="0" applyAlignment="0" applyProtection="0"/>
    <xf numFmtId="0" fontId="33" fillId="17" borderId="4" applyNumberFormat="0" applyAlignment="0" applyProtection="0"/>
    <xf numFmtId="0" fontId="104" fillId="12" borderId="4" applyNumberFormat="0" applyAlignment="0" applyProtection="0"/>
    <xf numFmtId="0" fontId="33" fillId="17" borderId="4" applyNumberFormat="0" applyAlignment="0" applyProtection="0"/>
    <xf numFmtId="0" fontId="33" fillId="17" borderId="4" applyNumberFormat="0" applyAlignment="0" applyProtection="0"/>
    <xf numFmtId="0" fontId="33" fillId="17" borderId="4" applyNumberFormat="0" applyAlignment="0" applyProtection="0"/>
    <xf numFmtId="0" fontId="33" fillId="17" borderId="4" applyNumberFormat="0" applyAlignment="0" applyProtection="0"/>
    <xf numFmtId="0" fontId="33" fillId="17" borderId="4" applyNumberFormat="0" applyAlignment="0" applyProtection="0"/>
    <xf numFmtId="0" fontId="104" fillId="12" borderId="4" applyNumberFormat="0" applyAlignment="0" applyProtection="0"/>
    <xf numFmtId="0" fontId="104" fillId="12" borderId="4" applyNumberFormat="0" applyAlignment="0" applyProtection="0"/>
    <xf numFmtId="254" fontId="58" fillId="53" borderId="0"/>
    <xf numFmtId="289" fontId="3" fillId="0" borderId="0"/>
    <xf numFmtId="237" fontId="173" fillId="0" borderId="0"/>
    <xf numFmtId="5" fontId="105" fillId="0" borderId="0">
      <alignment horizontal="center"/>
    </xf>
    <xf numFmtId="38" fontId="174" fillId="0" borderId="0"/>
    <xf numFmtId="38" fontId="175" fillId="0" borderId="0"/>
    <xf numFmtId="38" fontId="176" fillId="0" borderId="0"/>
    <xf numFmtId="38" fontId="177" fillId="0" borderId="0"/>
    <xf numFmtId="0" fontId="46" fillId="0" borderId="0"/>
    <xf numFmtId="0" fontId="46" fillId="0" borderId="0"/>
    <xf numFmtId="40" fontId="41" fillId="0" borderId="0" applyFont="0" applyFill="0" applyBorder="0" applyAlignment="0" applyProtection="0"/>
    <xf numFmtId="0" fontId="106" fillId="54" borderId="7"/>
    <xf numFmtId="0" fontId="43" fillId="0" borderId="0" applyNumberFormat="0" applyFont="0" applyFill="0" applyBorder="0" applyProtection="0">
      <alignment horizontal="left" vertical="center"/>
    </xf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107" fillId="0" borderId="21" applyNumberFormat="0" applyFill="0" applyAlignment="0" applyProtection="0"/>
    <xf numFmtId="0" fontId="107" fillId="0" borderId="21" applyNumberFormat="0" applyFill="0" applyAlignment="0" applyProtection="0"/>
    <xf numFmtId="0" fontId="107" fillId="0" borderId="21" applyNumberFormat="0" applyFill="0" applyAlignment="0" applyProtection="0"/>
    <xf numFmtId="0" fontId="107" fillId="0" borderId="21" applyNumberFormat="0" applyFill="0" applyAlignment="0" applyProtection="0"/>
    <xf numFmtId="254" fontId="108" fillId="55" borderId="0"/>
    <xf numFmtId="195" fontId="3" fillId="0" borderId="0" applyFont="0" applyFill="0" applyBorder="0" applyAlignment="0" applyProtection="0"/>
    <xf numFmtId="195" fontId="3" fillId="0" borderId="0" applyFont="0" applyFill="0" applyBorder="0" applyAlignment="0" applyProtection="0"/>
    <xf numFmtId="0" fontId="109" fillId="0" borderId="2">
      <alignment horizontal="center"/>
    </xf>
    <xf numFmtId="0" fontId="44" fillId="0" borderId="0">
      <alignment vertical="justify"/>
    </xf>
    <xf numFmtId="255" fontId="3" fillId="0" borderId="0" applyFont="0" applyFill="0" applyBorder="0" applyAlignment="0" applyProtection="0"/>
    <xf numFmtId="220" fontId="3" fillId="0" borderId="0" applyFont="0" applyFill="0" applyBorder="0" applyAlignment="0" applyProtection="0"/>
    <xf numFmtId="0" fontId="110" fillId="0" borderId="3"/>
    <xf numFmtId="192" fontId="41" fillId="0" borderId="0" applyFont="0" applyFill="0" applyBorder="0" applyAlignment="0" applyProtection="0"/>
    <xf numFmtId="194" fontId="41" fillId="0" borderId="0" applyFont="0" applyFill="0" applyBorder="0" applyAlignment="0" applyProtection="0"/>
    <xf numFmtId="256" fontId="3" fillId="0" borderId="0" applyFont="0" applyFill="0" applyBorder="0" applyAlignment="0" applyProtection="0"/>
    <xf numFmtId="257" fontId="3" fillId="0" borderId="0" applyFont="0" applyFill="0" applyBorder="0" applyAlignment="0" applyProtection="0"/>
    <xf numFmtId="256" fontId="3" fillId="0" borderId="0" applyFont="0" applyFill="0" applyBorder="0" applyAlignment="0" applyProtection="0"/>
    <xf numFmtId="257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259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259" fontId="3" fillId="0" borderId="0" applyFont="0" applyFill="0" applyBorder="0" applyAlignment="0" applyProtection="0"/>
    <xf numFmtId="200" fontId="44" fillId="0" borderId="0" applyNumberFormat="0" applyFont="0" applyFill="0" applyBorder="0" applyAlignment="0" applyProtection="0"/>
    <xf numFmtId="0" fontId="111" fillId="21" borderId="0" applyNumberFormat="0" applyBorder="0" applyAlignment="0" applyProtection="0"/>
    <xf numFmtId="0" fontId="112" fillId="56" borderId="0" applyNumberFormat="0" applyBorder="0" applyAlignment="0" applyProtection="0"/>
    <xf numFmtId="0" fontId="112" fillId="56" borderId="0" applyNumberFormat="0" applyBorder="0" applyAlignment="0" applyProtection="0"/>
    <xf numFmtId="0" fontId="112" fillId="56" borderId="0" applyNumberFormat="0" applyBorder="0" applyAlignment="0" applyProtection="0"/>
    <xf numFmtId="0" fontId="112" fillId="56" borderId="0" applyNumberFormat="0" applyBorder="0" applyAlignment="0" applyProtection="0"/>
    <xf numFmtId="0" fontId="112" fillId="56" borderId="0" applyNumberFormat="0" applyBorder="0" applyAlignment="0" applyProtection="0"/>
    <xf numFmtId="0" fontId="111" fillId="21" borderId="0" applyNumberFormat="0" applyBorder="0" applyAlignment="0" applyProtection="0"/>
    <xf numFmtId="0" fontId="112" fillId="56" borderId="0" applyNumberFormat="0" applyBorder="0" applyAlignment="0" applyProtection="0"/>
    <xf numFmtId="0" fontId="112" fillId="56" borderId="0" applyNumberFormat="0" applyBorder="0" applyAlignment="0" applyProtection="0"/>
    <xf numFmtId="0" fontId="112" fillId="56" borderId="0" applyNumberFormat="0" applyBorder="0" applyAlignment="0" applyProtection="0"/>
    <xf numFmtId="0" fontId="112" fillId="56" borderId="0" applyNumberFormat="0" applyBorder="0" applyAlignment="0" applyProtection="0"/>
    <xf numFmtId="0" fontId="112" fillId="56" borderId="0" applyNumberFormat="0" applyBorder="0" applyAlignment="0" applyProtection="0"/>
    <xf numFmtId="0" fontId="111" fillId="21" borderId="0" applyNumberFormat="0" applyBorder="0" applyAlignment="0" applyProtection="0"/>
    <xf numFmtId="0" fontId="111" fillId="21" borderId="0" applyNumberFormat="0" applyBorder="0" applyAlignment="0" applyProtection="0"/>
    <xf numFmtId="49" fontId="113" fillId="0" borderId="0" applyNumberFormat="0" applyBorder="0" applyAlignment="0">
      <alignment horizontal="left"/>
    </xf>
    <xf numFmtId="0" fontId="43" fillId="0" borderId="0"/>
    <xf numFmtId="37" fontId="6" fillId="0" borderId="0"/>
    <xf numFmtId="37" fontId="6" fillId="0" borderId="0"/>
    <xf numFmtId="37" fontId="6" fillId="0" borderId="0"/>
    <xf numFmtId="37" fontId="6" fillId="0" borderId="0"/>
    <xf numFmtId="37" fontId="6" fillId="0" borderId="0"/>
    <xf numFmtId="37" fontId="6" fillId="0" borderId="0"/>
    <xf numFmtId="37" fontId="6" fillId="0" borderId="0"/>
    <xf numFmtId="37" fontId="6" fillId="0" borderId="0"/>
    <xf numFmtId="37" fontId="6" fillId="0" borderId="0"/>
    <xf numFmtId="37" fontId="6" fillId="0" borderId="0"/>
    <xf numFmtId="37" fontId="6" fillId="0" borderId="0"/>
    <xf numFmtId="37" fontId="6" fillId="0" borderId="0"/>
    <xf numFmtId="37" fontId="114" fillId="0" borderId="0"/>
    <xf numFmtId="37" fontId="114" fillId="0" borderId="0"/>
    <xf numFmtId="0" fontId="43" fillId="0" borderId="0"/>
    <xf numFmtId="39" fontId="58" fillId="0" borderId="0"/>
    <xf numFmtId="39" fontId="58" fillId="0" borderId="0"/>
    <xf numFmtId="39" fontId="58" fillId="0" borderId="0"/>
    <xf numFmtId="201" fontId="4" fillId="0" borderId="0"/>
    <xf numFmtId="0" fontId="3" fillId="0" borderId="0"/>
    <xf numFmtId="0" fontId="115" fillId="0" borderId="0"/>
    <xf numFmtId="0" fontId="115" fillId="0" borderId="0"/>
    <xf numFmtId="0" fontId="115" fillId="0" borderId="0"/>
    <xf numFmtId="0" fontId="115" fillId="0" borderId="0"/>
    <xf numFmtId="239" fontId="116" fillId="0" borderId="0"/>
    <xf numFmtId="0" fontId="3" fillId="0" borderId="0"/>
    <xf numFmtId="39" fontId="117" fillId="0" borderId="0"/>
    <xf numFmtId="39" fontId="118" fillId="0" borderId="0"/>
    <xf numFmtId="37" fontId="73" fillId="0" borderId="0"/>
    <xf numFmtId="0" fontId="72" fillId="0" borderId="0"/>
    <xf numFmtId="37" fontId="73" fillId="0" borderId="0"/>
    <xf numFmtId="37" fontId="73" fillId="0" borderId="0"/>
    <xf numFmtId="37" fontId="73" fillId="0" borderId="0"/>
    <xf numFmtId="0" fontId="3" fillId="0" borderId="0"/>
    <xf numFmtId="0" fontId="26" fillId="0" borderId="0"/>
    <xf numFmtId="0" fontId="3" fillId="0" borderId="0"/>
    <xf numFmtId="0" fontId="3" fillId="0" borderId="0"/>
    <xf numFmtId="0" fontId="20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96" fillId="0" borderId="0"/>
    <xf numFmtId="0" fontId="203" fillId="0" borderId="0"/>
    <xf numFmtId="0" fontId="3" fillId="0" borderId="0"/>
    <xf numFmtId="0" fontId="3" fillId="0" borderId="0"/>
    <xf numFmtId="0" fontId="3" fillId="0" borderId="0"/>
    <xf numFmtId="0" fontId="11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0" fillId="0" borderId="0"/>
    <xf numFmtId="0" fontId="203" fillId="0" borderId="0"/>
    <xf numFmtId="0" fontId="3" fillId="0" borderId="0" applyFont="0" applyFill="0" applyBorder="0" applyAlignment="0" applyProtection="0"/>
    <xf numFmtId="0" fontId="204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26" fillId="0" borderId="0"/>
    <xf numFmtId="0" fontId="19" fillId="0" borderId="0"/>
    <xf numFmtId="0" fontId="19" fillId="0" borderId="0"/>
    <xf numFmtId="0" fontId="65" fillId="0" borderId="0"/>
    <xf numFmtId="0" fontId="65" fillId="0" borderId="0"/>
    <xf numFmtId="0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6" fillId="0" borderId="0"/>
    <xf numFmtId="0" fontId="26" fillId="0" borderId="0"/>
    <xf numFmtId="0" fontId="26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21" fillId="0" borderId="0"/>
    <xf numFmtId="0" fontId="121" fillId="0" borderId="0"/>
    <xf numFmtId="0" fontId="121" fillId="0" borderId="0"/>
    <xf numFmtId="0" fontId="121" fillId="0" borderId="0"/>
    <xf numFmtId="0" fontId="26" fillId="0" borderId="0"/>
    <xf numFmtId="0" fontId="3" fillId="0" borderId="0"/>
    <xf numFmtId="0" fontId="3" fillId="0" borderId="0"/>
    <xf numFmtId="0" fontId="3" fillId="0" borderId="0"/>
    <xf numFmtId="0" fontId="26" fillId="0" borderId="0"/>
    <xf numFmtId="0" fontId="26" fillId="0" borderId="0"/>
    <xf numFmtId="0" fontId="1" fillId="0" borderId="0"/>
    <xf numFmtId="0" fontId="26" fillId="0" borderId="0"/>
    <xf numFmtId="0" fontId="6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6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290" fontId="3" fillId="0" borderId="0"/>
    <xf numFmtId="0" fontId="123" fillId="0" borderId="0"/>
    <xf numFmtId="0" fontId="3" fillId="9" borderId="22" applyNumberFormat="0" applyFont="0" applyAlignment="0" applyProtection="0"/>
    <xf numFmtId="0" fontId="1" fillId="57" borderId="22" applyNumberFormat="0" applyAlignment="0" applyProtection="0"/>
    <xf numFmtId="0" fontId="1" fillId="57" borderId="22" applyNumberFormat="0" applyAlignment="0" applyProtection="0"/>
    <xf numFmtId="0" fontId="1" fillId="57" borderId="22" applyNumberFormat="0" applyAlignment="0" applyProtection="0"/>
    <xf numFmtId="0" fontId="1" fillId="57" borderId="22" applyNumberFormat="0" applyAlignment="0" applyProtection="0"/>
    <xf numFmtId="0" fontId="1" fillId="57" borderId="22" applyNumberFormat="0" applyAlignment="0" applyProtection="0"/>
    <xf numFmtId="0" fontId="3" fillId="9" borderId="22" applyNumberFormat="0" applyFont="0" applyAlignment="0" applyProtection="0"/>
    <xf numFmtId="0" fontId="1" fillId="57" borderId="22" applyNumberFormat="0" applyAlignment="0" applyProtection="0"/>
    <xf numFmtId="0" fontId="1" fillId="57" borderId="22" applyNumberFormat="0" applyAlignment="0" applyProtection="0"/>
    <xf numFmtId="0" fontId="1" fillId="57" borderId="22" applyNumberFormat="0" applyAlignment="0" applyProtection="0"/>
    <xf numFmtId="0" fontId="1" fillId="57" borderId="22" applyNumberFormat="0" applyAlignment="0" applyProtection="0"/>
    <xf numFmtId="0" fontId="1" fillId="57" borderId="22" applyNumberFormat="0" applyAlignment="0" applyProtection="0"/>
    <xf numFmtId="0" fontId="3" fillId="9" borderId="22" applyNumberFormat="0" applyFont="0" applyAlignment="0" applyProtection="0"/>
    <xf numFmtId="0" fontId="3" fillId="9" borderId="22" applyNumberFormat="0" applyFont="0" applyAlignment="0" applyProtection="0"/>
    <xf numFmtId="0" fontId="3" fillId="0" borderId="0" applyNumberFormat="0" applyFont="0" applyBorder="0" applyAlignment="0"/>
    <xf numFmtId="0" fontId="3" fillId="0" borderId="0" applyNumberFormat="0" applyFont="0" applyBorder="0" applyAlignment="0"/>
    <xf numFmtId="0" fontId="3" fillId="0" borderId="0"/>
    <xf numFmtId="260" fontId="3" fillId="0" borderId="0" applyFont="0" applyFill="0" applyBorder="0" applyAlignment="0" applyProtection="0"/>
    <xf numFmtId="260" fontId="3" fillId="0" borderId="0" applyFont="0" applyFill="0" applyBorder="0" applyAlignment="0" applyProtection="0"/>
    <xf numFmtId="261" fontId="3" fillId="0" borderId="0" applyFont="0" applyFill="0" applyBorder="0" applyAlignment="0" applyProtection="0"/>
    <xf numFmtId="262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124" fillId="0" borderId="0" applyNumberFormat="0" applyFill="0" applyBorder="0" applyAlignment="0" applyProtection="0"/>
    <xf numFmtId="40" fontId="41" fillId="0" borderId="0" applyFont="0" applyFill="0" applyBorder="0" applyAlignment="0" applyProtection="0"/>
    <xf numFmtId="37" fontId="48" fillId="0" borderId="0"/>
    <xf numFmtId="0" fontId="125" fillId="46" borderId="23" applyNumberFormat="0" applyAlignment="0" applyProtection="0"/>
    <xf numFmtId="0" fontId="31" fillId="47" borderId="23" applyNumberFormat="0" applyAlignment="0" applyProtection="0"/>
    <xf numFmtId="0" fontId="31" fillId="47" borderId="23" applyNumberFormat="0" applyAlignment="0" applyProtection="0"/>
    <xf numFmtId="0" fontId="31" fillId="47" borderId="23" applyNumberFormat="0" applyAlignment="0" applyProtection="0"/>
    <xf numFmtId="0" fontId="31" fillId="47" borderId="23" applyNumberFormat="0" applyAlignment="0" applyProtection="0"/>
    <xf numFmtId="0" fontId="31" fillId="47" borderId="23" applyNumberFormat="0" applyAlignment="0" applyProtection="0"/>
    <xf numFmtId="0" fontId="125" fillId="46" borderId="23" applyNumberFormat="0" applyAlignment="0" applyProtection="0"/>
    <xf numFmtId="0" fontId="31" fillId="47" borderId="23" applyNumberFormat="0" applyAlignment="0" applyProtection="0"/>
    <xf numFmtId="0" fontId="31" fillId="47" borderId="23" applyNumberFormat="0" applyAlignment="0" applyProtection="0"/>
    <xf numFmtId="0" fontId="31" fillId="47" borderId="23" applyNumberFormat="0" applyAlignment="0" applyProtection="0"/>
    <xf numFmtId="0" fontId="31" fillId="47" borderId="23" applyNumberFormat="0" applyAlignment="0" applyProtection="0"/>
    <xf numFmtId="0" fontId="31" fillId="47" borderId="23" applyNumberFormat="0" applyAlignment="0" applyProtection="0"/>
    <xf numFmtId="0" fontId="125" fillId="46" borderId="23" applyNumberFormat="0" applyAlignment="0" applyProtection="0"/>
    <xf numFmtId="0" fontId="125" fillId="46" borderId="23" applyNumberFormat="0" applyAlignment="0" applyProtection="0"/>
    <xf numFmtId="40" fontId="126" fillId="58" borderId="0">
      <alignment horizontal="right"/>
    </xf>
    <xf numFmtId="0" fontId="127" fillId="58" borderId="0">
      <alignment horizontal="right"/>
    </xf>
    <xf numFmtId="0" fontId="128" fillId="58" borderId="24"/>
    <xf numFmtId="0" fontId="128" fillId="0" borderId="0" applyBorder="0">
      <alignment horizontal="centerContinuous"/>
    </xf>
    <xf numFmtId="0" fontId="129" fillId="0" borderId="0" applyBorder="0">
      <alignment horizontal="centerContinuous"/>
    </xf>
    <xf numFmtId="0" fontId="130" fillId="0" borderId="0">
      <alignment horizontal="left"/>
    </xf>
    <xf numFmtId="0" fontId="178" fillId="0" borderId="0">
      <alignment horizontal="center"/>
    </xf>
    <xf numFmtId="0" fontId="179" fillId="0" borderId="0">
      <alignment horizontal="center"/>
    </xf>
    <xf numFmtId="43" fontId="3" fillId="0" borderId="0" applyFont="0" applyFill="0" applyBorder="0" applyAlignment="0" applyProtection="0"/>
    <xf numFmtId="14" fontId="53" fillId="0" borderId="0">
      <alignment horizontal="center" wrapText="1"/>
      <protection locked="0"/>
    </xf>
    <xf numFmtId="9" fontId="23" fillId="0" borderId="0" applyFont="0" applyFill="0" applyBorder="0" applyAlignment="0" applyProtection="0"/>
    <xf numFmtId="191" fontId="64" fillId="45" borderId="0" applyFill="0" applyBorder="0" applyAlignment="0" applyProtection="0">
      <alignment vertical="top"/>
    </xf>
    <xf numFmtId="264" fontId="64" fillId="0" borderId="0" applyFill="0" applyBorder="0" applyAlignment="0" applyProtection="0"/>
    <xf numFmtId="263" fontId="64" fillId="45" borderId="0" applyFill="0" applyBorder="0" applyAlignment="0" applyProtection="0">
      <protection locked="0"/>
    </xf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31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31" fillId="0" borderId="0" applyFont="0" applyFill="0" applyBorder="0" applyAlignment="0" applyProtection="0"/>
    <xf numFmtId="9" fontId="131" fillId="0" borderId="0" applyFont="0" applyFill="0" applyBorder="0" applyAlignment="0" applyProtection="0"/>
    <xf numFmtId="9" fontId="13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65" fillId="0" borderId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67" fillId="0" borderId="0" applyFont="0" applyFill="0" applyBorder="0" applyAlignment="0" applyProtection="0"/>
    <xf numFmtId="9" fontId="65" fillId="0" borderId="0" applyFill="0" applyBorder="0" applyAlignment="0" applyProtection="0"/>
    <xf numFmtId="9" fontId="3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10" fontId="132" fillId="58" borderId="0"/>
    <xf numFmtId="3" fontId="180" fillId="0" borderId="0" applyNumberFormat="0" applyFill="0" applyBorder="0" applyAlignment="0" applyProtection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191" fontId="133" fillId="0" borderId="0"/>
    <xf numFmtId="0" fontId="5" fillId="59" borderId="25" applyNumberFormat="0" applyFont="0" applyBorder="0" applyAlignment="0" applyProtection="0"/>
    <xf numFmtId="0" fontId="41" fillId="0" borderId="0" applyNumberFormat="0" applyFont="0" applyFill="0" applyBorder="0" applyAlignment="0" applyProtection="0">
      <alignment horizontal="left"/>
    </xf>
    <xf numFmtId="15" fontId="41" fillId="0" borderId="0" applyFont="0" applyFill="0" applyBorder="0" applyAlignment="0" applyProtection="0"/>
    <xf numFmtId="4" fontId="41" fillId="0" borderId="0" applyFont="0" applyFill="0" applyBorder="0" applyAlignment="0" applyProtection="0"/>
    <xf numFmtId="0" fontId="134" fillId="0" borderId="3">
      <alignment horizontal="center"/>
    </xf>
    <xf numFmtId="3" fontId="41" fillId="0" borderId="0" applyFont="0" applyFill="0" applyBorder="0" applyAlignment="0" applyProtection="0"/>
    <xf numFmtId="0" fontId="41" fillId="60" borderId="0" applyNumberFormat="0" applyFont="0" applyBorder="0" applyAlignment="0" applyProtection="0"/>
    <xf numFmtId="37" fontId="48" fillId="0" borderId="0"/>
    <xf numFmtId="211" fontId="3" fillId="0" borderId="0" applyFont="0" applyFill="0" applyBorder="0" applyAlignment="0" applyProtection="0"/>
    <xf numFmtId="211" fontId="3" fillId="0" borderId="0" applyFont="0" applyFill="0" applyBorder="0" applyAlignment="0" applyProtection="0"/>
    <xf numFmtId="1" fontId="3" fillId="0" borderId="26" applyNumberFormat="0" applyFill="0" applyAlignment="0" applyProtection="0">
      <alignment horizontal="center" vertical="center"/>
    </xf>
    <xf numFmtId="1" fontId="3" fillId="0" borderId="26" applyNumberFormat="0" applyFill="0" applyAlignment="0" applyProtection="0">
      <alignment horizontal="center" vertical="center"/>
    </xf>
    <xf numFmtId="1" fontId="3" fillId="0" borderId="26" applyNumberFormat="0" applyFill="0" applyAlignment="0" applyProtection="0">
      <alignment horizontal="center" vertical="center"/>
    </xf>
    <xf numFmtId="1" fontId="3" fillId="0" borderId="26" applyNumberFormat="0" applyFill="0" applyAlignment="0" applyProtection="0">
      <alignment horizontal="center" vertical="center"/>
    </xf>
    <xf numFmtId="1" fontId="3" fillId="0" borderId="26" applyNumberFormat="0" applyFill="0" applyAlignment="0" applyProtection="0">
      <alignment horizontal="center" vertical="center"/>
    </xf>
    <xf numFmtId="1" fontId="3" fillId="0" borderId="26" applyNumberFormat="0" applyFill="0" applyAlignment="0" applyProtection="0">
      <alignment horizontal="center" vertical="center"/>
    </xf>
    <xf numFmtId="1" fontId="3" fillId="0" borderId="26" applyNumberFormat="0" applyFill="0" applyAlignment="0" applyProtection="0">
      <alignment horizontal="center" vertical="center"/>
    </xf>
    <xf numFmtId="207" fontId="135" fillId="0" borderId="27" applyFont="0" applyBorder="0" applyAlignment="0">
      <alignment horizontal="center" vertical="center"/>
    </xf>
    <xf numFmtId="0" fontId="73" fillId="0" borderId="0"/>
    <xf numFmtId="0" fontId="73" fillId="0" borderId="0"/>
    <xf numFmtId="0" fontId="76" fillId="2" borderId="7"/>
    <xf numFmtId="243" fontId="41" fillId="0" borderId="0" applyFont="0" applyFill="0" applyBorder="0" applyAlignment="0" applyProtection="0"/>
    <xf numFmtId="265" fontId="3" fillId="0" borderId="0" applyNumberFormat="0" applyFill="0" applyBorder="0" applyAlignment="0" applyProtection="0">
      <alignment horizontal="left"/>
    </xf>
    <xf numFmtId="265" fontId="3" fillId="0" borderId="0" applyNumberFormat="0" applyFill="0" applyBorder="0" applyAlignment="0" applyProtection="0">
      <alignment horizontal="left"/>
    </xf>
    <xf numFmtId="220" fontId="3" fillId="0" borderId="0" applyFont="0" applyFill="0" applyBorder="0" applyAlignment="0" applyProtection="0"/>
    <xf numFmtId="0" fontId="3" fillId="0" borderId="28"/>
    <xf numFmtId="0" fontId="3" fillId="0" borderId="28"/>
    <xf numFmtId="0" fontId="3" fillId="0" borderId="28"/>
    <xf numFmtId="0" fontId="3" fillId="0" borderId="28"/>
    <xf numFmtId="0" fontId="3" fillId="0" borderId="28"/>
    <xf numFmtId="0" fontId="3" fillId="0" borderId="28"/>
    <xf numFmtId="0" fontId="3" fillId="0" borderId="28"/>
    <xf numFmtId="0" fontId="3" fillId="0" borderId="28"/>
    <xf numFmtId="0" fontId="3" fillId="0" borderId="28"/>
    <xf numFmtId="0" fontId="3" fillId="0" borderId="28"/>
    <xf numFmtId="0" fontId="3" fillId="0" borderId="28"/>
    <xf numFmtId="0" fontId="3" fillId="0" borderId="28"/>
    <xf numFmtId="0" fontId="83" fillId="0" borderId="29">
      <alignment vertical="center"/>
    </xf>
    <xf numFmtId="0" fontId="136" fillId="0" borderId="30"/>
    <xf numFmtId="38" fontId="43" fillId="0" borderId="0" applyNumberFormat="0" applyFont="0" applyFill="0" applyBorder="0" applyAlignment="0"/>
    <xf numFmtId="0" fontId="137" fillId="0" borderId="0">
      <alignment horizontal="left"/>
    </xf>
    <xf numFmtId="0" fontId="138" fillId="61" borderId="31"/>
    <xf numFmtId="266" fontId="139" fillId="62" borderId="0" applyBorder="0" applyAlignment="0" applyProtection="0"/>
    <xf numFmtId="0" fontId="140" fillId="0" borderId="0" applyFont="0" applyBorder="0" applyAlignment="0"/>
    <xf numFmtId="259" fontId="3" fillId="0" borderId="0">
      <alignment horizontal="center"/>
    </xf>
    <xf numFmtId="259" fontId="3" fillId="0" borderId="0">
      <alignment horizontal="center"/>
    </xf>
    <xf numFmtId="39" fontId="181" fillId="0" borderId="0"/>
    <xf numFmtId="267" fontId="141" fillId="0" borderId="0"/>
    <xf numFmtId="5" fontId="48" fillId="0" borderId="0" applyBorder="0" applyAlignment="0"/>
    <xf numFmtId="0" fontId="48" fillId="0" borderId="0"/>
    <xf numFmtId="225" fontId="3" fillId="0" borderId="0" applyFont="0" applyFill="0" applyBorder="0" applyAlignment="0" applyProtection="0"/>
    <xf numFmtId="225" fontId="3" fillId="0" borderId="0" applyFont="0" applyFill="0" applyBorder="0" applyAlignment="0" applyProtection="0"/>
    <xf numFmtId="234" fontId="44" fillId="0" borderId="0"/>
    <xf numFmtId="234" fontId="44" fillId="0" borderId="0"/>
    <xf numFmtId="268" fontId="142" fillId="0" borderId="0" applyFont="0" applyFill="0" applyBorder="0" applyAlignment="0" applyProtection="0"/>
    <xf numFmtId="268" fontId="142" fillId="0" borderId="0" applyFont="0" applyFill="0" applyBorder="0" applyAlignment="0" applyProtection="0"/>
    <xf numFmtId="0" fontId="182" fillId="0" borderId="0" applyNumberFormat="0" applyBorder="0"/>
    <xf numFmtId="0" fontId="110" fillId="0" borderId="0"/>
    <xf numFmtId="0" fontId="183" fillId="52" borderId="0">
      <alignment wrapText="1"/>
    </xf>
    <xf numFmtId="0" fontId="143" fillId="0" borderId="32"/>
    <xf numFmtId="40" fontId="144" fillId="0" borderId="0" applyBorder="0">
      <alignment horizontal="right"/>
    </xf>
    <xf numFmtId="0" fontId="73" fillId="0" borderId="7"/>
    <xf numFmtId="0" fontId="73" fillId="0" borderId="7"/>
    <xf numFmtId="0" fontId="145" fillId="0" borderId="0">
      <alignment horizontal="left"/>
    </xf>
    <xf numFmtId="0" fontId="84" fillId="0" borderId="0">
      <alignment horizontal="left"/>
    </xf>
    <xf numFmtId="0" fontId="51" fillId="0" borderId="0"/>
    <xf numFmtId="0" fontId="91" fillId="0" borderId="0"/>
    <xf numFmtId="0" fontId="84" fillId="0" borderId="0"/>
    <xf numFmtId="269" fontId="5" fillId="0" borderId="33" applyNumberFormat="0" applyFont="0" applyFill="0" applyAlignment="0" applyProtection="0">
      <alignment horizontal="right"/>
    </xf>
    <xf numFmtId="0" fontId="146" fillId="0" borderId="0" applyNumberFormat="0" applyFill="0" applyBorder="0" applyAlignment="0" applyProtection="0"/>
    <xf numFmtId="0" fontId="147" fillId="0" borderId="0"/>
    <xf numFmtId="0" fontId="147" fillId="0" borderId="0"/>
    <xf numFmtId="0" fontId="148" fillId="0" borderId="0"/>
    <xf numFmtId="0" fontId="148" fillId="0" borderId="0"/>
    <xf numFmtId="0" fontId="147" fillId="0" borderId="0"/>
    <xf numFmtId="0" fontId="147" fillId="0" borderId="0"/>
    <xf numFmtId="49" fontId="75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262" fontId="3" fillId="0" borderId="0" applyFill="0" applyBorder="0" applyAlignment="0"/>
    <xf numFmtId="262" fontId="3" fillId="0" borderId="0" applyFill="0" applyBorder="0" applyAlignment="0"/>
    <xf numFmtId="0" fontId="44" fillId="0" borderId="34" applyBorder="0">
      <alignment horizontal="justify" vertical="justify"/>
    </xf>
    <xf numFmtId="0" fontId="149" fillId="63" borderId="0" applyFont="0">
      <alignment horizontal="center"/>
    </xf>
    <xf numFmtId="40" fontId="150" fillId="0" borderId="0"/>
    <xf numFmtId="0" fontId="151" fillId="55" borderId="0"/>
    <xf numFmtId="0" fontId="152" fillId="55" borderId="0"/>
    <xf numFmtId="0" fontId="153" fillId="0" borderId="0" applyNumberFormat="0" applyFill="0" applyBorder="0" applyAlignment="0" applyProtection="0"/>
    <xf numFmtId="0" fontId="153" fillId="0" borderId="0" applyNumberFormat="0" applyFill="0" applyBorder="0" applyAlignment="0" applyProtection="0"/>
    <xf numFmtId="0" fontId="153" fillId="0" borderId="0" applyNumberFormat="0" applyFill="0" applyBorder="0" applyAlignment="0" applyProtection="0"/>
    <xf numFmtId="0" fontId="153" fillId="0" borderId="0" applyNumberFormat="0" applyFill="0" applyBorder="0" applyAlignment="0" applyProtection="0"/>
    <xf numFmtId="37" fontId="154" fillId="0" borderId="0" applyNumberFormat="0" applyBorder="0" applyAlignment="0"/>
    <xf numFmtId="0" fontId="46" fillId="0" borderId="0" applyNumberFormat="0" applyBorder="0" applyAlignment="0"/>
    <xf numFmtId="0" fontId="148" fillId="0" borderId="0"/>
    <xf numFmtId="0" fontId="147" fillId="0" borderId="0"/>
    <xf numFmtId="250" fontId="81" fillId="0" borderId="6">
      <protection locked="0"/>
    </xf>
    <xf numFmtId="0" fontId="155" fillId="0" borderId="35" applyNumberFormat="0" applyFill="0" applyAlignment="0" applyProtection="0"/>
    <xf numFmtId="250" fontId="81" fillId="0" borderId="6">
      <protection locked="0"/>
    </xf>
    <xf numFmtId="250" fontId="81" fillId="0" borderId="6">
      <protection locked="0"/>
    </xf>
    <xf numFmtId="250" fontId="81" fillId="0" borderId="6">
      <protection locked="0"/>
    </xf>
    <xf numFmtId="250" fontId="81" fillId="0" borderId="6">
      <protection locked="0"/>
    </xf>
    <xf numFmtId="250" fontId="81" fillId="0" borderId="6">
      <protection locked="0"/>
    </xf>
    <xf numFmtId="3" fontId="184" fillId="0" borderId="36">
      <alignment horizontal="center"/>
    </xf>
    <xf numFmtId="3" fontId="184" fillId="0" borderId="36">
      <alignment horizontal="center"/>
    </xf>
    <xf numFmtId="0" fontId="155" fillId="0" borderId="35" applyNumberFormat="0" applyFill="0" applyAlignment="0" applyProtection="0"/>
    <xf numFmtId="3" fontId="184" fillId="0" borderId="36">
      <alignment horizontal="center"/>
    </xf>
    <xf numFmtId="3" fontId="184" fillId="0" borderId="36">
      <alignment horizontal="center"/>
    </xf>
    <xf numFmtId="0" fontId="155" fillId="0" borderId="35" applyNumberFormat="0" applyFill="0" applyAlignment="0" applyProtection="0"/>
    <xf numFmtId="3" fontId="184" fillId="0" borderId="36">
      <alignment horizontal="center"/>
    </xf>
    <xf numFmtId="3" fontId="184" fillId="0" borderId="36">
      <alignment horizontal="center"/>
    </xf>
    <xf numFmtId="0" fontId="155" fillId="0" borderId="35" applyNumberFormat="0" applyFill="0" applyAlignment="0" applyProtection="0"/>
    <xf numFmtId="0" fontId="106" fillId="0" borderId="37"/>
    <xf numFmtId="0" fontId="156" fillId="0" borderId="37"/>
    <xf numFmtId="0" fontId="106" fillId="0" borderId="7"/>
    <xf numFmtId="0" fontId="156" fillId="0" borderId="7"/>
    <xf numFmtId="41" fontId="3" fillId="0" borderId="0" applyFont="0" applyFill="0" applyBorder="0" applyAlignment="0" applyProtection="0"/>
    <xf numFmtId="0" fontId="40" fillId="2" borderId="0"/>
    <xf numFmtId="0" fontId="40" fillId="2" borderId="0"/>
    <xf numFmtId="40" fontId="157" fillId="0" borderId="2" applyFont="0" applyFill="0" applyBorder="0" applyAlignment="0" applyProtection="0"/>
    <xf numFmtId="228" fontId="3" fillId="0" borderId="0" applyFont="0" applyFill="0" applyBorder="0" applyAlignment="0" applyProtection="0"/>
    <xf numFmtId="0" fontId="5" fillId="0" borderId="0" applyNumberFormat="0" applyBorder="0" applyAlignment="0"/>
    <xf numFmtId="42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58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142" fillId="0" borderId="0" applyNumberFormat="0" applyFont="0" applyFill="0" applyBorder="0" applyProtection="0">
      <alignment horizontal="center" vertical="center" wrapText="1"/>
    </xf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1" fontId="42" fillId="0" borderId="0" applyBorder="0" applyAlignment="0"/>
    <xf numFmtId="271" fontId="42" fillId="0" borderId="0" applyBorder="0" applyAlignment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1" fontId="42" fillId="0" borderId="0" applyBorder="0" applyAlignment="0"/>
    <xf numFmtId="271" fontId="42" fillId="0" borderId="0" applyBorder="0" applyAlignment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1" fontId="42" fillId="0" borderId="0" applyBorder="0" applyAlignment="0"/>
    <xf numFmtId="271" fontId="42" fillId="0" borderId="0" applyBorder="0" applyAlignment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1" fontId="42" fillId="0" borderId="0" applyBorder="0" applyAlignment="0"/>
    <xf numFmtId="271" fontId="42" fillId="0" borderId="0" applyBorder="0" applyAlignment="0"/>
    <xf numFmtId="270" fontId="42" fillId="0" borderId="0" applyBorder="0"/>
    <xf numFmtId="271" fontId="42" fillId="0" borderId="0" applyBorder="0" applyAlignment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1" fontId="42" fillId="0" borderId="0" applyBorder="0" applyAlignment="0"/>
    <xf numFmtId="271" fontId="42" fillId="0" borderId="0" applyBorder="0" applyAlignment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270" fontId="42" fillId="0" borderId="0" applyBorder="0"/>
    <xf numFmtId="0" fontId="5" fillId="64" borderId="38" applyNumberFormat="0" applyBorder="0" applyAlignment="0">
      <alignment horizontal="center"/>
    </xf>
    <xf numFmtId="272" fontId="45" fillId="0" borderId="39" applyFont="0" applyBorder="0" applyAlignment="0">
      <alignment horizontal="center" vertical="center"/>
    </xf>
    <xf numFmtId="0" fontId="124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159" fillId="0" borderId="0"/>
    <xf numFmtId="198" fontId="159" fillId="0" borderId="0" applyFont="0" applyFill="0" applyBorder="0" applyAlignment="0" applyProtection="0"/>
    <xf numFmtId="41" fontId="159" fillId="0" borderId="0" applyFont="0" applyFill="0" applyBorder="0" applyAlignment="0" applyProtection="0"/>
    <xf numFmtId="41" fontId="26" fillId="0" borderId="0" applyFont="0" applyFill="0" applyBorder="0" applyAlignment="0" applyProtection="0"/>
    <xf numFmtId="198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43" fontId="26" fillId="0" borderId="0" applyFont="0" applyFill="0" applyBorder="0" applyAlignment="0" applyProtection="0"/>
    <xf numFmtId="189" fontId="26" fillId="0" borderId="0" applyFont="0" applyFill="0" applyBorder="0" applyAlignment="0" applyProtection="0"/>
    <xf numFmtId="0" fontId="160" fillId="0" borderId="0" applyNumberFormat="0" applyFill="0" applyBorder="0" applyAlignment="0" applyProtection="0">
      <alignment vertical="top"/>
      <protection locked="0"/>
    </xf>
    <xf numFmtId="195" fontId="161" fillId="0" borderId="0" applyFont="0" applyFill="0" applyBorder="0" applyAlignment="0" applyProtection="0"/>
    <xf numFmtId="197" fontId="161" fillId="0" borderId="0" applyFont="0" applyFill="0" applyBorder="0" applyAlignment="0" applyProtection="0"/>
    <xf numFmtId="0" fontId="162" fillId="0" borderId="0" applyNumberFormat="0" applyFill="0" applyBorder="0" applyAlignment="0" applyProtection="0">
      <alignment vertical="top"/>
      <protection locked="0"/>
    </xf>
    <xf numFmtId="9" fontId="163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9" fontId="26" fillId="0" borderId="0" applyFont="0" applyFill="0" applyBorder="0" applyAlignment="0" applyProtection="0"/>
    <xf numFmtId="192" fontId="3" fillId="0" borderId="0" applyFont="0" applyFill="0" applyBorder="0" applyAlignment="0" applyProtection="0"/>
    <xf numFmtId="194" fontId="3" fillId="0" borderId="0" applyFont="0" applyFill="0" applyBorder="0" applyAlignment="0" applyProtection="0"/>
    <xf numFmtId="273" fontId="164" fillId="0" borderId="0" applyFont="0" applyFill="0" applyBorder="0" applyAlignment="0" applyProtection="0"/>
    <xf numFmtId="274" fontId="164" fillId="0" borderId="0" applyFont="0" applyFill="0" applyBorder="0" applyAlignment="0" applyProtection="0"/>
    <xf numFmtId="275" fontId="164" fillId="0" borderId="0" applyFont="0" applyFill="0" applyBorder="0" applyAlignment="0" applyProtection="0"/>
    <xf numFmtId="276" fontId="164" fillId="0" borderId="0" applyFont="0" applyFill="0" applyBorder="0" applyAlignment="0" applyProtection="0"/>
    <xf numFmtId="212" fontId="24" fillId="0" borderId="0"/>
    <xf numFmtId="277" fontId="165" fillId="0" borderId="0" applyFont="0" applyFill="0" applyBorder="0" applyAlignment="0" applyProtection="0"/>
    <xf numFmtId="196" fontId="166" fillId="0" borderId="0" applyFont="0" applyFill="0" applyBorder="0" applyAlignment="0" applyProtection="0"/>
    <xf numFmtId="198" fontId="166" fillId="0" borderId="0" applyFont="0" applyFill="0" applyBorder="0" applyAlignment="0" applyProtection="0"/>
    <xf numFmtId="195" fontId="166" fillId="0" borderId="0" applyFont="0" applyFill="0" applyBorder="0" applyAlignment="0" applyProtection="0"/>
    <xf numFmtId="197" fontId="166" fillId="0" borderId="0" applyFont="0" applyFill="0" applyBorder="0" applyAlignment="0" applyProtection="0"/>
    <xf numFmtId="0" fontId="3" fillId="0" borderId="0"/>
    <xf numFmtId="0" fontId="185" fillId="0" borderId="0" applyNumberFormat="0" applyFill="0" applyBorder="0" applyAlignment="0" applyProtection="0">
      <alignment vertical="top"/>
      <protection locked="0"/>
    </xf>
    <xf numFmtId="291" fontId="181" fillId="0" borderId="0"/>
    <xf numFmtId="198" fontId="48" fillId="0" borderId="0" applyFont="0" applyFill="0" applyBorder="0" applyAlignment="0" applyProtection="0"/>
    <xf numFmtId="196" fontId="48" fillId="0" borderId="0" applyFont="0" applyFill="0" applyBorder="0" applyAlignment="0" applyProtection="0"/>
    <xf numFmtId="195" fontId="3" fillId="0" borderId="0" applyFont="0" applyFill="0" applyBorder="0" applyAlignment="0" applyProtection="0"/>
    <xf numFmtId="195" fontId="3" fillId="0" borderId="0" applyFont="0" applyFill="0" applyBorder="0" applyAlignment="0" applyProtection="0"/>
    <xf numFmtId="0" fontId="186" fillId="0" borderId="0"/>
    <xf numFmtId="43" fontId="3" fillId="0" borderId="0" applyFont="0" applyFill="0" applyBorder="0" applyAlignment="0" applyProtection="0"/>
    <xf numFmtId="0" fontId="187" fillId="0" borderId="0" applyNumberFormat="0" applyFill="0" applyBorder="0" applyAlignment="0" applyProtection="0">
      <alignment vertical="top"/>
      <protection locked="0"/>
    </xf>
    <xf numFmtId="195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228" fontId="48" fillId="0" borderId="0" applyFont="0" applyFill="0" applyBorder="0" applyAlignment="0" applyProtection="0"/>
    <xf numFmtId="197" fontId="3" fillId="0" borderId="0" applyFont="0" applyFill="0" applyBorder="0" applyAlignment="0" applyProtection="0"/>
    <xf numFmtId="38" fontId="41" fillId="0" borderId="0" applyFill="0" applyBorder="0" applyAlignment="0" applyProtection="0"/>
    <xf numFmtId="0" fontId="26" fillId="0" borderId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5" borderId="0" applyNumberFormat="0" applyBorder="0" applyAlignment="0" applyProtection="0"/>
    <xf numFmtId="0" fontId="1" fillId="12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22" borderId="0" applyNumberFormat="0" applyBorder="0" applyAlignment="0" applyProtection="0"/>
    <xf numFmtId="0" fontId="1" fillId="13" borderId="0" applyNumberFormat="0" applyBorder="0" applyAlignment="0" applyProtection="0"/>
    <xf numFmtId="0" fontId="1" fillId="3" borderId="0" applyNumberFormat="0" applyBorder="0" applyAlignment="0" applyProtection="0"/>
    <xf numFmtId="0" fontId="1" fillId="24" borderId="0" applyNumberFormat="0" applyBorder="0" applyAlignment="0" applyProtection="0"/>
    <xf numFmtId="0" fontId="28" fillId="26" borderId="0" applyNumberFormat="0" applyBorder="0" applyAlignment="0" applyProtection="0"/>
    <xf numFmtId="0" fontId="28" fillId="6" borderId="0" applyNumberFormat="0" applyBorder="0" applyAlignment="0" applyProtection="0"/>
    <xf numFmtId="0" fontId="28" fillId="22" borderId="0" applyNumberFormat="0" applyBorder="0" applyAlignment="0" applyProtection="0"/>
    <xf numFmtId="0" fontId="28" fillId="29" borderId="0" applyNumberFormat="0" applyBorder="0" applyAlignment="0" applyProtection="0"/>
    <xf numFmtId="0" fontId="28" fillId="31" borderId="0" applyNumberFormat="0" applyBorder="0" applyAlignment="0" applyProtection="0"/>
    <xf numFmtId="0" fontId="28" fillId="33" borderId="0" applyNumberFormat="0" applyBorder="0" applyAlignment="0" applyProtection="0"/>
    <xf numFmtId="9" fontId="2" fillId="0" borderId="0"/>
    <xf numFmtId="0" fontId="28" fillId="37" borderId="0" applyNumberFormat="0" applyBorder="0" applyAlignment="0" applyProtection="0"/>
    <xf numFmtId="0" fontId="28" fillId="39" borderId="0" applyNumberFormat="0" applyBorder="0" applyAlignment="0" applyProtection="0"/>
    <xf numFmtId="0" fontId="28" fillId="41" borderId="0" applyNumberFormat="0" applyBorder="0" applyAlignment="0" applyProtection="0"/>
    <xf numFmtId="0" fontId="28" fillId="29" borderId="0" applyNumberFormat="0" applyBorder="0" applyAlignment="0" applyProtection="0"/>
    <xf numFmtId="0" fontId="28" fillId="31" borderId="0" applyNumberFormat="0" applyBorder="0" applyAlignment="0" applyProtection="0"/>
    <xf numFmtId="0" fontId="28" fillId="28" borderId="0" applyNumberFormat="0" applyBorder="0" applyAlignment="0" applyProtection="0"/>
    <xf numFmtId="0" fontId="30" fillId="7" borderId="0" applyNumberFormat="0" applyBorder="0" applyAlignment="0" applyProtection="0"/>
    <xf numFmtId="0" fontId="60" fillId="46" borderId="4" applyNumberFormat="0" applyAlignment="0" applyProtection="0"/>
    <xf numFmtId="0" fontId="29" fillId="48" borderId="5" applyNumberFormat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15" fillId="0" borderId="0" applyFont="0" applyFill="0" applyBorder="0" applyAlignment="0" applyProtection="0"/>
    <xf numFmtId="292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0" fontId="26" fillId="0" borderId="0" applyFont="0" applyFill="0" applyBorder="0" applyAlignment="0" applyProtection="0"/>
    <xf numFmtId="43" fontId="196" fillId="0" borderId="0" applyFont="0" applyFill="0" applyBorder="0" applyAlignment="0" applyProtection="0"/>
    <xf numFmtId="43" fontId="196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293" fontId="3" fillId="0" borderId="0" applyFont="0" applyFill="0" applyBorder="0" applyAlignment="0" applyProtection="0"/>
    <xf numFmtId="294" fontId="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88" fontId="2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8" fontId="26" fillId="0" borderId="0" applyFont="0" applyFill="0" applyBorder="0" applyAlignment="0" applyProtection="0"/>
    <xf numFmtId="294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4" fillId="0" borderId="0"/>
    <xf numFmtId="190" fontId="15" fillId="0" borderId="0" applyFont="0" applyFill="0" applyBorder="0" applyAlignment="0" applyProtection="0"/>
    <xf numFmtId="190" fontId="15" fillId="0" borderId="0" applyFont="0" applyFill="0" applyBorder="0" applyAlignment="0" applyProtection="0"/>
    <xf numFmtId="0" fontId="4" fillId="0" borderId="0"/>
    <xf numFmtId="0" fontId="4" fillId="0" borderId="0"/>
    <xf numFmtId="0" fontId="56" fillId="0" borderId="0" applyNumberFormat="0" applyFill="0" applyBorder="0" applyAlignment="0" applyProtection="0"/>
    <xf numFmtId="0" fontId="211" fillId="0" borderId="0" applyNumberFormat="0" applyFill="0" applyBorder="0" applyAlignment="0" applyProtection="0"/>
    <xf numFmtId="0" fontId="32" fillId="10" borderId="0" applyNumberFormat="0" applyBorder="0" applyAlignment="0" applyProtection="0"/>
    <xf numFmtId="9" fontId="41" fillId="0" borderId="48" applyNumberFormat="0" applyBorder="0"/>
    <xf numFmtId="0" fontId="215" fillId="0" borderId="15" applyNumberFormat="0" applyFill="0" applyAlignment="0" applyProtection="0"/>
    <xf numFmtId="0" fontId="216" fillId="0" borderId="17" applyNumberFormat="0" applyFill="0" applyAlignment="0" applyProtection="0"/>
    <xf numFmtId="0" fontId="217" fillId="0" borderId="18" applyNumberFormat="0" applyFill="0" applyAlignment="0" applyProtection="0"/>
    <xf numFmtId="0" fontId="217" fillId="0" borderId="0" applyNumberFormat="0" applyFill="0" applyBorder="0" applyAlignment="0" applyProtection="0"/>
    <xf numFmtId="0" fontId="33" fillId="12" borderId="4" applyNumberFormat="0" applyAlignment="0" applyProtection="0"/>
    <xf numFmtId="0" fontId="213" fillId="0" borderId="21" applyNumberFormat="0" applyFill="0" applyAlignment="0" applyProtection="0"/>
    <xf numFmtId="0" fontId="112" fillId="21" borderId="0" applyNumberFormat="0" applyBorder="0" applyAlignment="0" applyProtection="0"/>
    <xf numFmtId="263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6" fillId="0" borderId="0"/>
    <xf numFmtId="0" fontId="15" fillId="0" borderId="0"/>
    <xf numFmtId="296" fontId="26" fillId="0" borderId="0"/>
    <xf numFmtId="192" fontId="26" fillId="0" borderId="0"/>
    <xf numFmtId="0" fontId="25" fillId="0" borderId="0"/>
    <xf numFmtId="0" fontId="26" fillId="0" borderId="0"/>
    <xf numFmtId="0" fontId="15" fillId="0" borderId="0"/>
    <xf numFmtId="0" fontId="26" fillId="0" borderId="0"/>
    <xf numFmtId="0" fontId="3" fillId="0" borderId="0"/>
    <xf numFmtId="0" fontId="3" fillId="0" borderId="0"/>
    <xf numFmtId="0" fontId="26" fillId="0" borderId="0"/>
    <xf numFmtId="0" fontId="18" fillId="0" borderId="0"/>
    <xf numFmtId="0" fontId="196" fillId="0" borderId="0"/>
    <xf numFmtId="0" fontId="26" fillId="0" borderId="0"/>
    <xf numFmtId="0" fontId="19" fillId="0" borderId="0"/>
    <xf numFmtId="0" fontId="15" fillId="0" borderId="0"/>
    <xf numFmtId="0" fontId="18" fillId="0" borderId="0"/>
    <xf numFmtId="0" fontId="26" fillId="0" borderId="0"/>
    <xf numFmtId="0" fontId="26" fillId="0" borderId="0"/>
    <xf numFmtId="0" fontId="196" fillId="0" borderId="0"/>
    <xf numFmtId="0" fontId="3" fillId="0" borderId="0"/>
    <xf numFmtId="0" fontId="26" fillId="9" borderId="22" applyNumberFormat="0" applyFont="0" applyAlignment="0" applyProtection="0"/>
    <xf numFmtId="0" fontId="31" fillId="46" borderId="23" applyNumberFormat="0" applyAlignment="0" applyProtection="0"/>
    <xf numFmtId="9" fontId="26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12" fillId="0" borderId="0" applyNumberFormat="0" applyFill="0" applyBorder="0" applyAlignment="0" applyProtection="0"/>
    <xf numFmtId="0" fontId="214" fillId="0" borderId="35" applyNumberFormat="0" applyFill="0" applyAlignment="0" applyProtection="0"/>
    <xf numFmtId="0" fontId="210" fillId="0" borderId="0" applyNumberFormat="0" applyFill="0" applyBorder="0" applyAlignment="0" applyProtection="0"/>
    <xf numFmtId="43" fontId="196" fillId="0" borderId="0" applyFont="0" applyFill="0" applyBorder="0" applyAlignment="0" applyProtection="0"/>
    <xf numFmtId="43" fontId="196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198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5" fillId="0" borderId="0" applyFont="0" applyFill="0" applyBorder="0" applyAlignment="0" applyProtection="0"/>
    <xf numFmtId="198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98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295" fontId="15" fillId="0" borderId="0" applyFont="0" applyFill="0" applyBorder="0" applyAlignment="0" applyProtection="0"/>
    <xf numFmtId="43" fontId="189" fillId="0" borderId="0" applyFont="0" applyFill="0" applyBorder="0" applyAlignment="0" applyProtection="0"/>
    <xf numFmtId="43" fontId="189" fillId="0" borderId="0" applyFont="0" applyFill="0" applyBorder="0" applyAlignment="0" applyProtection="0"/>
    <xf numFmtId="295" fontId="15" fillId="0" borderId="0" applyFont="0" applyFill="0" applyBorder="0" applyAlignment="0" applyProtection="0"/>
    <xf numFmtId="295" fontId="15" fillId="0" borderId="0" applyFont="0" applyFill="0" applyBorder="0" applyAlignment="0" applyProtection="0"/>
    <xf numFmtId="295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8" fillId="39" borderId="0" applyNumberFormat="0" applyBorder="0" applyAlignment="0" applyProtection="0"/>
    <xf numFmtId="198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8" fillId="0" borderId="0" applyFont="0" applyFill="0" applyBorder="0" applyAlignment="0" applyProtection="0"/>
    <xf numFmtId="198" fontId="120" fillId="0" borderId="0" applyFont="0" applyFill="0" applyBorder="0" applyAlignment="0" applyProtection="0"/>
    <xf numFmtId="43" fontId="120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189" fillId="0" borderId="0" applyFont="0" applyFill="0" applyBorder="0" applyAlignment="0" applyProtection="0"/>
    <xf numFmtId="190" fontId="189" fillId="0" borderId="0" applyFont="0" applyFill="0" applyBorder="0" applyAlignment="0" applyProtection="0"/>
    <xf numFmtId="190" fontId="189" fillId="0" borderId="0" applyFont="0" applyFill="0" applyBorder="0" applyAlignment="0" applyProtection="0"/>
    <xf numFmtId="197" fontId="3" fillId="0" borderId="0" applyFont="0" applyFill="0" applyBorder="0" applyAlignment="0" applyProtection="0"/>
    <xf numFmtId="0" fontId="103" fillId="0" borderId="0" applyNumberFormat="0" applyFill="0" applyBorder="0" applyAlignment="0" applyProtection="0">
      <alignment vertical="top"/>
      <protection locked="0"/>
    </xf>
    <xf numFmtId="0" fontId="209" fillId="0" borderId="0" applyNumberFormat="0" applyFill="0" applyBorder="0" applyAlignment="0" applyProtection="0">
      <alignment vertical="top"/>
      <protection locked="0"/>
    </xf>
    <xf numFmtId="0" fontId="18" fillId="0" borderId="0"/>
    <xf numFmtId="0" fontId="18" fillId="0" borderId="0"/>
    <xf numFmtId="0" fontId="3" fillId="0" borderId="0"/>
    <xf numFmtId="0" fontId="26" fillId="0" borderId="0"/>
    <xf numFmtId="0" fontId="25" fillId="0" borderId="0"/>
    <xf numFmtId="0" fontId="15" fillId="0" borderId="0"/>
    <xf numFmtId="0" fontId="2" fillId="0" borderId="0"/>
    <xf numFmtId="0" fontId="19" fillId="0" borderId="0"/>
    <xf numFmtId="0" fontId="26" fillId="0" borderId="0"/>
    <xf numFmtId="0" fontId="26" fillId="0" borderId="0"/>
    <xf numFmtId="0" fontId="2" fillId="0" borderId="0"/>
    <xf numFmtId="0" fontId="3" fillId="0" borderId="0"/>
    <xf numFmtId="0" fontId="26" fillId="0" borderId="0"/>
    <xf numFmtId="0" fontId="2" fillId="0" borderId="0"/>
    <xf numFmtId="0" fontId="3" fillId="0" borderId="0"/>
    <xf numFmtId="0" fontId="26" fillId="0" borderId="0"/>
    <xf numFmtId="0" fontId="120" fillId="0" borderId="0"/>
    <xf numFmtId="0" fontId="2" fillId="0" borderId="0"/>
    <xf numFmtId="0" fontId="26" fillId="0" borderId="0"/>
    <xf numFmtId="0" fontId="19" fillId="0" borderId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48" fillId="0" borderId="0"/>
    <xf numFmtId="0" fontId="3" fillId="0" borderId="0"/>
    <xf numFmtId="234" fontId="43" fillId="0" borderId="0" applyFont="0" applyFill="0" applyBorder="0" applyAlignment="0" applyProtection="0"/>
    <xf numFmtId="0" fontId="218" fillId="0" borderId="0"/>
    <xf numFmtId="292" fontId="26" fillId="0" borderId="0" applyFont="0" applyFill="0" applyBorder="0" applyAlignment="0" applyProtection="0"/>
    <xf numFmtId="0" fontId="196" fillId="0" borderId="0"/>
    <xf numFmtId="306" fontId="26" fillId="0" borderId="0" applyFill="0" applyBorder="0" applyAlignment="0" applyProtection="0"/>
    <xf numFmtId="306" fontId="26" fillId="0" borderId="0" applyFill="0" applyBorder="0" applyAlignment="0" applyProtection="0"/>
    <xf numFmtId="306" fontId="26" fillId="0" borderId="0" applyFill="0" applyBorder="0" applyAlignment="0" applyProtection="0"/>
    <xf numFmtId="306" fontId="26" fillId="0" borderId="0" applyFill="0" applyBorder="0" applyAlignment="0" applyProtection="0"/>
    <xf numFmtId="306" fontId="26" fillId="0" borderId="0" applyFill="0" applyBorder="0" applyAlignment="0" applyProtection="0"/>
    <xf numFmtId="306" fontId="26" fillId="0" borderId="0" applyFill="0" applyBorder="0" applyAlignment="0" applyProtection="0"/>
    <xf numFmtId="306" fontId="26" fillId="0" borderId="0" applyFill="0" applyBorder="0" applyAlignment="0" applyProtection="0"/>
    <xf numFmtId="306" fontId="26" fillId="0" borderId="0" applyFill="0" applyBorder="0" applyAlignment="0" applyProtection="0"/>
    <xf numFmtId="306" fontId="26" fillId="0" borderId="0" applyFill="0" applyBorder="0" applyAlignment="0" applyProtection="0"/>
    <xf numFmtId="306" fontId="26" fillId="0" borderId="0" applyFill="0" applyBorder="0" applyAlignment="0" applyProtection="0"/>
    <xf numFmtId="0" fontId="235" fillId="17" borderId="4" applyNumberFormat="0" applyAlignment="0" applyProtection="0"/>
    <xf numFmtId="0" fontId="235" fillId="17" borderId="4" applyNumberFormat="0" applyAlignment="0" applyProtection="0"/>
    <xf numFmtId="0" fontId="235" fillId="17" borderId="4" applyNumberFormat="0" applyAlignment="0" applyProtection="0"/>
    <xf numFmtId="297" fontId="3" fillId="0" borderId="0" applyFill="0" applyBorder="0" applyAlignment="0"/>
    <xf numFmtId="291" fontId="220" fillId="0" borderId="0" applyFill="0" applyBorder="0" applyAlignment="0"/>
    <xf numFmtId="207" fontId="220" fillId="0" borderId="0" applyFill="0" applyBorder="0" applyAlignment="0"/>
    <xf numFmtId="254" fontId="68" fillId="0" borderId="0" applyFill="0" applyBorder="0" applyAlignment="0"/>
    <xf numFmtId="298" fontId="68" fillId="0" borderId="0" applyFill="0" applyBorder="0" applyAlignment="0"/>
    <xf numFmtId="295" fontId="220" fillId="0" borderId="0" applyFill="0" applyBorder="0" applyAlignment="0"/>
    <xf numFmtId="299" fontId="68" fillId="0" borderId="0" applyFill="0" applyBorder="0" applyAlignment="0"/>
    <xf numFmtId="291" fontId="220" fillId="0" borderId="0" applyFill="0" applyBorder="0" applyAlignment="0"/>
    <xf numFmtId="300" fontId="154" fillId="0" borderId="0"/>
    <xf numFmtId="300" fontId="154" fillId="0" borderId="0"/>
    <xf numFmtId="300" fontId="154" fillId="0" borderId="0"/>
    <xf numFmtId="300" fontId="154" fillId="0" borderId="0"/>
    <xf numFmtId="300" fontId="154" fillId="0" borderId="0"/>
    <xf numFmtId="300" fontId="154" fillId="0" borderId="0"/>
    <xf numFmtId="300" fontId="154" fillId="0" borderId="0"/>
    <xf numFmtId="300" fontId="154" fillId="0" borderId="0"/>
    <xf numFmtId="295" fontId="220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" fillId="0" borderId="0" applyFont="0" applyFill="0" applyBorder="0" applyAlignment="0" applyProtection="0"/>
    <xf numFmtId="187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" fillId="0" borderId="0" applyFont="0" applyFill="0" applyBorder="0" applyAlignment="0" applyProtection="0"/>
    <xf numFmtId="187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19" fillId="0" borderId="0"/>
    <xf numFmtId="291" fontId="220" fillId="0" borderId="0" applyFont="0" applyFill="0" applyBorder="0" applyAlignment="0" applyProtection="0"/>
    <xf numFmtId="0" fontId="19" fillId="0" borderId="0"/>
    <xf numFmtId="295" fontId="220" fillId="0" borderId="0" applyFill="0" applyBorder="0" applyAlignment="0"/>
    <xf numFmtId="291" fontId="220" fillId="0" borderId="0" applyFill="0" applyBorder="0" applyAlignment="0"/>
    <xf numFmtId="295" fontId="220" fillId="0" borderId="0" applyFill="0" applyBorder="0" applyAlignment="0"/>
    <xf numFmtId="299" fontId="68" fillId="0" borderId="0" applyFill="0" applyBorder="0" applyAlignment="0"/>
    <xf numFmtId="291" fontId="220" fillId="0" borderId="0" applyFill="0" applyBorder="0" applyAlignment="0"/>
    <xf numFmtId="0" fontId="221" fillId="52" borderId="0">
      <alignment horizontal="left" wrapText="1"/>
    </xf>
    <xf numFmtId="295" fontId="220" fillId="0" borderId="0" applyFill="0" applyBorder="0" applyAlignment="0"/>
    <xf numFmtId="291" fontId="220" fillId="0" borderId="0" applyFill="0" applyBorder="0" applyAlignment="0"/>
    <xf numFmtId="295" fontId="220" fillId="0" borderId="0" applyFill="0" applyBorder="0" applyAlignment="0"/>
    <xf numFmtId="299" fontId="68" fillId="0" borderId="0" applyFill="0" applyBorder="0" applyAlignment="0"/>
    <xf numFmtId="291" fontId="220" fillId="0" borderId="0" applyFill="0" applyBorder="0" applyAlignment="0"/>
    <xf numFmtId="0" fontId="223" fillId="0" borderId="0"/>
    <xf numFmtId="0" fontId="19" fillId="0" borderId="0"/>
    <xf numFmtId="0" fontId="19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" fillId="0" borderId="0"/>
    <xf numFmtId="0" fontId="3" fillId="0" borderId="0"/>
    <xf numFmtId="0" fontId="196" fillId="0" borderId="0"/>
    <xf numFmtId="0" fontId="196" fillId="0" borderId="0"/>
    <xf numFmtId="0" fontId="26" fillId="0" borderId="0"/>
    <xf numFmtId="0" fontId="26" fillId="0" borderId="0"/>
    <xf numFmtId="0" fontId="26" fillId="0" borderId="0"/>
    <xf numFmtId="9" fontId="196" fillId="0" borderId="0" applyFont="0" applyFill="0" applyBorder="0" applyAlignment="0" applyProtection="0"/>
    <xf numFmtId="298" fontId="68" fillId="0" borderId="0" applyFont="0" applyFill="0" applyBorder="0" applyAlignment="0" applyProtection="0"/>
    <xf numFmtId="301" fontId="220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1" fillId="0" borderId="48" applyNumberFormat="0" applyBorder="0"/>
    <xf numFmtId="295" fontId="220" fillId="0" borderId="0" applyFill="0" applyBorder="0" applyAlignment="0"/>
    <xf numFmtId="291" fontId="220" fillId="0" borderId="0" applyFill="0" applyBorder="0" applyAlignment="0"/>
    <xf numFmtId="295" fontId="220" fillId="0" borderId="0" applyFill="0" applyBorder="0" applyAlignment="0"/>
    <xf numFmtId="299" fontId="68" fillId="0" borderId="0" applyFill="0" applyBorder="0" applyAlignment="0"/>
    <xf numFmtId="291" fontId="220" fillId="0" borderId="0" applyFill="0" applyBorder="0" applyAlignment="0"/>
    <xf numFmtId="302" fontId="3" fillId="0" borderId="0" applyNumberFormat="0" applyFill="0" applyBorder="0" applyAlignment="0" applyProtection="0">
      <alignment horizontal="left"/>
    </xf>
    <xf numFmtId="0" fontId="75" fillId="0" borderId="0">
      <alignment vertical="top"/>
    </xf>
    <xf numFmtId="303" fontId="68" fillId="0" borderId="0" applyFill="0" applyBorder="0" applyAlignment="0"/>
    <xf numFmtId="304" fontId="68" fillId="0" borderId="0" applyFill="0" applyBorder="0" applyAlignment="0"/>
    <xf numFmtId="3" fontId="184" fillId="0" borderId="36">
      <alignment horizontal="center"/>
    </xf>
    <xf numFmtId="3" fontId="184" fillId="0" borderId="36">
      <alignment horizontal="center"/>
    </xf>
    <xf numFmtId="0" fontId="222" fillId="0" borderId="0" applyNumberFormat="0" applyFont="0" applyFill="0" applyBorder="0" applyProtection="0">
      <alignment horizontal="center" vertical="center" wrapText="1"/>
    </xf>
    <xf numFmtId="0" fontId="28" fillId="29" borderId="0" applyNumberFormat="0" applyBorder="0" applyAlignment="0" applyProtection="0"/>
    <xf numFmtId="0" fontId="28" fillId="41" borderId="0" applyNumberFormat="0" applyBorder="0" applyAlignment="0" applyProtection="0"/>
    <xf numFmtId="43" fontId="196" fillId="0" borderId="0" applyFont="0" applyFill="0" applyBorder="0" applyAlignment="0" applyProtection="0"/>
    <xf numFmtId="0" fontId="28" fillId="37" borderId="0" applyNumberFormat="0" applyBorder="0" applyAlignment="0" applyProtection="0"/>
    <xf numFmtId="0" fontId="102" fillId="0" borderId="0" applyNumberFormat="0" applyFill="0" applyBorder="0" applyAlignment="0" applyProtection="0">
      <alignment vertical="top"/>
      <protection locked="0"/>
    </xf>
    <xf numFmtId="0" fontId="224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50" fillId="0" borderId="0"/>
    <xf numFmtId="0" fontId="25" fillId="0" borderId="0"/>
    <xf numFmtId="0" fontId="225" fillId="0" borderId="0"/>
    <xf numFmtId="0" fontId="203" fillId="0" borderId="0"/>
    <xf numFmtId="43" fontId="203" fillId="0" borderId="0" applyFont="0" applyFill="0" applyBorder="0" applyAlignment="0" applyProtection="0"/>
    <xf numFmtId="0" fontId="3" fillId="0" borderId="0" applyFont="0"/>
    <xf numFmtId="43" fontId="203" fillId="0" borderId="0" applyFont="0" applyFill="0" applyBorder="0" applyAlignment="0" applyProtection="0"/>
    <xf numFmtId="0" fontId="203" fillId="0" borderId="0"/>
    <xf numFmtId="0" fontId="3" fillId="0" borderId="0" applyFont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0" fontId="203" fillId="0" borderId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6" fillId="0" borderId="0"/>
    <xf numFmtId="0" fontId="120" fillId="5" borderId="0" applyNumberFormat="0" applyBorder="0" applyAlignment="0" applyProtection="0"/>
    <xf numFmtId="0" fontId="120" fillId="8" borderId="0" applyNumberFormat="0" applyBorder="0" applyAlignment="0" applyProtection="0"/>
    <xf numFmtId="0" fontId="120" fillId="11" borderId="0" applyNumberFormat="0" applyBorder="0" applyAlignment="0" applyProtection="0"/>
    <xf numFmtId="0" fontId="120" fillId="72" borderId="0" applyNumberFormat="0" applyBorder="0" applyAlignment="0" applyProtection="0"/>
    <xf numFmtId="0" fontId="120" fillId="16" borderId="0" applyNumberFormat="0" applyBorder="0" applyAlignment="0" applyProtection="0"/>
    <xf numFmtId="0" fontId="120" fillId="17" borderId="0" applyNumberFormat="0" applyBorder="0" applyAlignment="0" applyProtection="0"/>
    <xf numFmtId="0" fontId="120" fillId="19" borderId="0" applyNumberFormat="0" applyBorder="0" applyAlignment="0" applyProtection="0"/>
    <xf numFmtId="0" fontId="120" fillId="73" borderId="0" applyNumberFormat="0" applyBorder="0" applyAlignment="0" applyProtection="0"/>
    <xf numFmtId="0" fontId="120" fillId="23" borderId="0" applyNumberFormat="0" applyBorder="0" applyAlignment="0" applyProtection="0"/>
    <xf numFmtId="0" fontId="120" fillId="72" borderId="0" applyNumberFormat="0" applyBorder="0" applyAlignment="0" applyProtection="0"/>
    <xf numFmtId="0" fontId="120" fillId="19" borderId="0" applyNumberFormat="0" applyBorder="0" applyAlignment="0" applyProtection="0"/>
    <xf numFmtId="0" fontId="120" fillId="74" borderId="0" applyNumberFormat="0" applyBorder="0" applyAlignment="0" applyProtection="0"/>
    <xf numFmtId="0" fontId="226" fillId="27" borderId="0" applyNumberFormat="0" applyBorder="0" applyAlignment="0" applyProtection="0"/>
    <xf numFmtId="0" fontId="226" fillId="73" borderId="0" applyNumberFormat="0" applyBorder="0" applyAlignment="0" applyProtection="0"/>
    <xf numFmtId="0" fontId="226" fillId="23" borderId="0" applyNumberFormat="0" applyBorder="0" applyAlignment="0" applyProtection="0"/>
    <xf numFmtId="0" fontId="226" fillId="30" borderId="0" applyNumberFormat="0" applyBorder="0" applyAlignment="0" applyProtection="0"/>
    <xf numFmtId="0" fontId="226" fillId="32" borderId="0" applyNumberFormat="0" applyBorder="0" applyAlignment="0" applyProtection="0"/>
    <xf numFmtId="0" fontId="226" fillId="75" borderId="0" applyNumberFormat="0" applyBorder="0" applyAlignment="0" applyProtection="0"/>
    <xf numFmtId="0" fontId="226" fillId="38" borderId="0" applyNumberFormat="0" applyBorder="0" applyAlignment="0" applyProtection="0"/>
    <xf numFmtId="0" fontId="226" fillId="76" borderId="0" applyNumberFormat="0" applyBorder="0" applyAlignment="0" applyProtection="0"/>
    <xf numFmtId="0" fontId="226" fillId="42" borderId="0" applyNumberFormat="0" applyBorder="0" applyAlignment="0" applyProtection="0"/>
    <xf numFmtId="0" fontId="226" fillId="30" borderId="0" applyNumberFormat="0" applyBorder="0" applyAlignment="0" applyProtection="0"/>
    <xf numFmtId="0" fontId="226" fillId="32" borderId="0" applyNumberFormat="0" applyBorder="0" applyAlignment="0" applyProtection="0"/>
    <xf numFmtId="0" fontId="226" fillId="44" borderId="0" applyNumberFormat="0" applyBorder="0" applyAlignment="0" applyProtection="0"/>
    <xf numFmtId="0" fontId="227" fillId="8" borderId="0" applyNumberFormat="0" applyBorder="0" applyAlignment="0" applyProtection="0"/>
    <xf numFmtId="0" fontId="228" fillId="47" borderId="4" applyNumberFormat="0" applyAlignment="0" applyProtection="0"/>
    <xf numFmtId="0" fontId="229" fillId="49" borderId="5" applyNumberFormat="0" applyAlignment="0" applyProtection="0"/>
    <xf numFmtId="306" fontId="26" fillId="0" borderId="0" applyFill="0" applyBorder="0" applyAlignment="0" applyProtection="0"/>
    <xf numFmtId="306" fontId="26" fillId="0" borderId="0" applyFill="0" applyBorder="0" applyAlignment="0" applyProtection="0"/>
    <xf numFmtId="306" fontId="26" fillId="0" borderId="0" applyFill="0" applyBorder="0" applyAlignment="0" applyProtection="0"/>
    <xf numFmtId="306" fontId="26" fillId="0" borderId="0" applyFill="0" applyBorder="0" applyAlignment="0" applyProtection="0"/>
    <xf numFmtId="306" fontId="26" fillId="0" borderId="0" applyFill="0" applyBorder="0" applyAlignment="0" applyProtection="0"/>
    <xf numFmtId="306" fontId="26" fillId="0" borderId="0" applyFill="0" applyBorder="0" applyAlignment="0" applyProtection="0"/>
    <xf numFmtId="306" fontId="26" fillId="0" borderId="0" applyFill="0" applyBorder="0" applyAlignment="0" applyProtection="0"/>
    <xf numFmtId="306" fontId="26" fillId="0" borderId="0" applyFill="0" applyBorder="0" applyAlignment="0" applyProtection="0"/>
    <xf numFmtId="306" fontId="26" fillId="0" borderId="0" applyFill="0" applyBorder="0" applyAlignment="0" applyProtection="0"/>
    <xf numFmtId="249" fontId="26" fillId="0" borderId="0" applyFill="0" applyBorder="0" applyAlignment="0" applyProtection="0"/>
    <xf numFmtId="306" fontId="26" fillId="0" borderId="0" applyFill="0" applyBorder="0" applyAlignment="0" applyProtection="0"/>
    <xf numFmtId="306" fontId="26" fillId="0" borderId="0" applyFill="0" applyBorder="0" applyAlignment="0" applyProtection="0"/>
    <xf numFmtId="234" fontId="43" fillId="0" borderId="0"/>
    <xf numFmtId="307" fontId="26" fillId="0" borderId="0" applyFill="0" applyBorder="0" applyAlignment="0" applyProtection="0"/>
    <xf numFmtId="307" fontId="26" fillId="0" borderId="0" applyFill="0" applyBorder="0" applyAlignment="0" applyProtection="0"/>
    <xf numFmtId="308" fontId="43" fillId="0" borderId="0"/>
    <xf numFmtId="309" fontId="43" fillId="0" borderId="0"/>
    <xf numFmtId="0" fontId="230" fillId="0" borderId="0" applyNumberFormat="0" applyFill="0" applyBorder="0" applyAlignment="0" applyProtection="0"/>
    <xf numFmtId="0" fontId="231" fillId="11" borderId="0" applyNumberFormat="0" applyBorder="0" applyAlignment="0" applyProtection="0"/>
    <xf numFmtId="0" fontId="5" fillId="77" borderId="0" applyNumberFormat="0" applyBorder="0" applyAlignment="0" applyProtection="0"/>
    <xf numFmtId="0" fontId="88" fillId="0" borderId="12" applyNumberFormat="0" applyAlignment="0" applyProtection="0"/>
    <xf numFmtId="0" fontId="88" fillId="0" borderId="14">
      <alignment horizontal="left" vertical="center"/>
    </xf>
    <xf numFmtId="0" fontId="232" fillId="0" borderId="15" applyNumberFormat="0" applyFill="0" applyAlignment="0" applyProtection="0"/>
    <xf numFmtId="0" fontId="233" fillId="0" borderId="17" applyNumberFormat="0" applyFill="0" applyAlignment="0" applyProtection="0"/>
    <xf numFmtId="0" fontId="234" fillId="0" borderId="18" applyNumberFormat="0" applyFill="0" applyAlignment="0" applyProtection="0"/>
    <xf numFmtId="0" fontId="234" fillId="0" borderId="0" applyNumberFormat="0" applyFill="0" applyBorder="0" applyAlignment="0" applyProtection="0"/>
    <xf numFmtId="0" fontId="235" fillId="17" borderId="4" applyNumberFormat="0" applyAlignment="0" applyProtection="0"/>
    <xf numFmtId="0" fontId="5" fillId="77" borderId="0" applyNumberFormat="0" applyBorder="0" applyAlignment="0" applyProtection="0"/>
    <xf numFmtId="0" fontId="236" fillId="0" borderId="21" applyNumberFormat="0" applyFill="0" applyAlignment="0" applyProtection="0"/>
    <xf numFmtId="0" fontId="237" fillId="56" borderId="0" applyNumberFormat="0" applyBorder="0" applyAlignment="0" applyProtection="0"/>
    <xf numFmtId="0" fontId="241" fillId="0" borderId="0"/>
    <xf numFmtId="0" fontId="26" fillId="0" borderId="0"/>
    <xf numFmtId="0" fontId="26" fillId="0" borderId="0"/>
    <xf numFmtId="0" fontId="19" fillId="0" borderId="0"/>
    <xf numFmtId="0" fontId="18" fillId="0" borderId="0"/>
    <xf numFmtId="0" fontId="120" fillId="0" borderId="0"/>
    <xf numFmtId="0" fontId="19" fillId="0" borderId="0"/>
    <xf numFmtId="0" fontId="26" fillId="0" borderId="0"/>
    <xf numFmtId="0" fontId="120" fillId="0" borderId="0"/>
    <xf numFmtId="0" fontId="120" fillId="0" borderId="0"/>
    <xf numFmtId="0" fontId="26" fillId="0" borderId="0"/>
    <xf numFmtId="0" fontId="26" fillId="57" borderId="22" applyNumberFormat="0" applyAlignment="0" applyProtection="0"/>
    <xf numFmtId="0" fontId="238" fillId="47" borderId="23" applyNumberFormat="0" applyAlignment="0" applyProtection="0"/>
    <xf numFmtId="10" fontId="26" fillId="0" borderId="0" applyFill="0" applyBorder="0" applyAlignment="0" applyProtection="0"/>
    <xf numFmtId="9" fontId="26" fillId="0" borderId="0" applyFill="0" applyBorder="0" applyAlignment="0" applyProtection="0"/>
    <xf numFmtId="9" fontId="26" fillId="0" borderId="0" applyFill="0" applyBorder="0" applyAlignment="0" applyProtection="0"/>
    <xf numFmtId="0" fontId="239" fillId="0" borderId="0" applyNumberFormat="0" applyFill="0" applyBorder="0" applyAlignment="0" applyProtection="0"/>
    <xf numFmtId="0" fontId="193" fillId="0" borderId="35" applyNumberFormat="0" applyFill="0" applyAlignment="0" applyProtection="0"/>
    <xf numFmtId="0" fontId="240" fillId="0" borderId="0" applyNumberFormat="0" applyFill="0" applyBorder="0" applyAlignment="0" applyProtection="0"/>
    <xf numFmtId="249" fontId="26" fillId="0" borderId="0" applyFill="0" applyBorder="0" applyAlignment="0" applyProtection="0"/>
    <xf numFmtId="249" fontId="26" fillId="0" borderId="0" applyFill="0" applyBorder="0" applyAlignment="0" applyProtection="0"/>
    <xf numFmtId="249" fontId="26" fillId="0" borderId="0" applyFill="0" applyBorder="0" applyAlignment="0" applyProtection="0"/>
    <xf numFmtId="249" fontId="26" fillId="0" borderId="0" applyFill="0" applyBorder="0" applyAlignment="0" applyProtection="0"/>
    <xf numFmtId="249" fontId="26" fillId="0" borderId="0" applyFill="0" applyBorder="0" applyAlignment="0" applyProtection="0"/>
    <xf numFmtId="249" fontId="26" fillId="0" borderId="0" applyFill="0" applyBorder="0" applyAlignment="0" applyProtection="0"/>
    <xf numFmtId="249" fontId="26" fillId="0" borderId="0" applyFill="0" applyBorder="0" applyAlignment="0" applyProtection="0"/>
    <xf numFmtId="249" fontId="26" fillId="0" borderId="0" applyFill="0" applyBorder="0" applyAlignment="0" applyProtection="0"/>
    <xf numFmtId="306" fontId="26" fillId="0" borderId="0" applyFill="0" applyBorder="0" applyAlignment="0" applyProtection="0"/>
    <xf numFmtId="306" fontId="26" fillId="0" borderId="0" applyFill="0" applyBorder="0" applyAlignment="0" applyProtection="0"/>
    <xf numFmtId="249" fontId="26" fillId="0" borderId="0" applyFill="0" applyBorder="0" applyAlignment="0" applyProtection="0"/>
    <xf numFmtId="249" fontId="26" fillId="0" borderId="0" applyFill="0" applyBorder="0" applyAlignment="0" applyProtection="0"/>
    <xf numFmtId="249" fontId="26" fillId="0" borderId="0" applyFill="0" applyBorder="0" applyAlignment="0" applyProtection="0"/>
    <xf numFmtId="249" fontId="26" fillId="0" borderId="0" applyFill="0" applyBorder="0" applyAlignment="0" applyProtection="0"/>
    <xf numFmtId="249" fontId="26" fillId="0" borderId="0" applyFill="0" applyBorder="0" applyAlignment="0" applyProtection="0"/>
    <xf numFmtId="249" fontId="26" fillId="0" borderId="0" applyFill="0" applyBorder="0" applyAlignment="0" applyProtection="0"/>
    <xf numFmtId="249" fontId="26" fillId="0" borderId="0" applyFill="0" applyBorder="0" applyAlignment="0" applyProtection="0"/>
    <xf numFmtId="249" fontId="26" fillId="0" borderId="0" applyFill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6" fillId="0" borderId="0"/>
    <xf numFmtId="0" fontId="164" fillId="0" borderId="0"/>
    <xf numFmtId="0" fontId="26" fillId="57" borderId="22" applyNumberFormat="0" applyAlignment="0" applyProtection="0"/>
    <xf numFmtId="0" fontId="26" fillId="0" borderId="0"/>
    <xf numFmtId="306" fontId="26" fillId="0" borderId="0" applyFill="0" applyBorder="0" applyAlignment="0" applyProtection="0"/>
    <xf numFmtId="306" fontId="26" fillId="0" borderId="0" applyFill="0" applyBorder="0" applyAlignment="0" applyProtection="0"/>
    <xf numFmtId="306" fontId="26" fillId="0" borderId="0" applyFill="0" applyBorder="0" applyAlignment="0" applyProtection="0"/>
    <xf numFmtId="306" fontId="26" fillId="0" borderId="0" applyFill="0" applyBorder="0" applyAlignment="0" applyProtection="0"/>
    <xf numFmtId="306" fontId="26" fillId="0" borderId="0" applyFill="0" applyBorder="0" applyAlignment="0" applyProtection="0"/>
    <xf numFmtId="0" fontId="235" fillId="17" borderId="4" applyNumberFormat="0" applyAlignment="0" applyProtection="0"/>
    <xf numFmtId="0" fontId="235" fillId="17" borderId="4" applyNumberFormat="0" applyAlignment="0" applyProtection="0"/>
    <xf numFmtId="0" fontId="235" fillId="17" borderId="4" applyNumberFormat="0" applyAlignment="0" applyProtection="0"/>
    <xf numFmtId="0" fontId="235" fillId="17" borderId="4" applyNumberFormat="0" applyAlignment="0" applyProtection="0"/>
    <xf numFmtId="0" fontId="235" fillId="17" borderId="4" applyNumberFormat="0" applyAlignment="0" applyProtection="0"/>
    <xf numFmtId="0" fontId="235" fillId="17" borderId="4" applyNumberFormat="0" applyAlignment="0" applyProtection="0"/>
    <xf numFmtId="0" fontId="235" fillId="17" borderId="4" applyNumberFormat="0" applyAlignment="0" applyProtection="0"/>
    <xf numFmtId="0" fontId="235" fillId="17" borderId="4" applyNumberFormat="0" applyAlignment="0" applyProtection="0"/>
    <xf numFmtId="0" fontId="235" fillId="17" borderId="4" applyNumberFormat="0" applyAlignment="0" applyProtection="0"/>
    <xf numFmtId="0" fontId="235" fillId="17" borderId="4" applyNumberFormat="0" applyAlignment="0" applyProtection="0"/>
    <xf numFmtId="306" fontId="26" fillId="0" borderId="0" applyFill="0" applyBorder="0" applyAlignment="0" applyProtection="0"/>
    <xf numFmtId="306" fontId="26" fillId="0" borderId="0" applyFill="0" applyBorder="0" applyAlignment="0" applyProtection="0"/>
    <xf numFmtId="306" fontId="26" fillId="0" borderId="0" applyFill="0" applyBorder="0" applyAlignment="0" applyProtection="0"/>
    <xf numFmtId="306" fontId="26" fillId="0" borderId="0" applyFill="0" applyBorder="0" applyAlignment="0" applyProtection="0"/>
    <xf numFmtId="306" fontId="26" fillId="0" borderId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43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88" fontId="26" fillId="0" borderId="0" applyFont="0" applyFill="0" applyBorder="0" applyAlignment="0" applyProtection="0"/>
    <xf numFmtId="188" fontId="26" fillId="0" borderId="0" applyFont="0" applyFill="0" applyBorder="0" applyAlignment="0" applyProtection="0"/>
    <xf numFmtId="294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296" fontId="26" fillId="0" borderId="0"/>
    <xf numFmtId="192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9" borderId="22" applyNumberFormat="0" applyFont="0" applyAlignment="0" applyProtection="0"/>
    <xf numFmtId="9" fontId="26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292" fontId="26" fillId="0" borderId="0" applyFont="0" applyFill="0" applyBorder="0" applyAlignment="0" applyProtection="0"/>
    <xf numFmtId="0" fontId="203" fillId="0" borderId="0"/>
    <xf numFmtId="0" fontId="26" fillId="0" borderId="0"/>
    <xf numFmtId="0" fontId="26" fillId="0" borderId="0"/>
    <xf numFmtId="0" fontId="203" fillId="0" borderId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0" fontId="203" fillId="0" borderId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0" fontId="203" fillId="0" borderId="0"/>
    <xf numFmtId="0" fontId="203" fillId="0" borderId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0" fontId="203" fillId="0" borderId="0"/>
    <xf numFmtId="0" fontId="203" fillId="0" borderId="0"/>
    <xf numFmtId="0" fontId="203" fillId="0" borderId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0" fontId="203" fillId="0" borderId="0"/>
    <xf numFmtId="0" fontId="203" fillId="0" borderId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0" fontId="203" fillId="0" borderId="0"/>
    <xf numFmtId="0" fontId="203" fillId="0" borderId="0"/>
    <xf numFmtId="43" fontId="203" fillId="0" borderId="0" applyFont="0" applyFill="0" applyBorder="0" applyAlignment="0" applyProtection="0"/>
    <xf numFmtId="0" fontId="26" fillId="0" borderId="0"/>
    <xf numFmtId="0" fontId="26" fillId="0" borderId="0"/>
    <xf numFmtId="43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88" fontId="26" fillId="0" borderId="0" applyFont="0" applyFill="0" applyBorder="0" applyAlignment="0" applyProtection="0"/>
    <xf numFmtId="188" fontId="26" fillId="0" borderId="0" applyFont="0" applyFill="0" applyBorder="0" applyAlignment="0" applyProtection="0"/>
    <xf numFmtId="294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296" fontId="26" fillId="0" borderId="0"/>
    <xf numFmtId="192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9" borderId="22" applyNumberFormat="0" applyFont="0" applyAlignment="0" applyProtection="0"/>
    <xf numFmtId="9" fontId="26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6" fillId="0" borderId="0"/>
    <xf numFmtId="292" fontId="26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03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03" fillId="0" borderId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0" fontId="203" fillId="0" borderId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03" fillId="0" borderId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0" fontId="203" fillId="0" borderId="0"/>
    <xf numFmtId="0" fontId="203" fillId="0" borderId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0" fontId="203" fillId="0" borderId="0"/>
    <xf numFmtId="0" fontId="203" fillId="0" borderId="0"/>
    <xf numFmtId="0" fontId="203" fillId="0" borderId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0" fontId="203" fillId="0" borderId="0"/>
    <xf numFmtId="0" fontId="203" fillId="0" borderId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0" fontId="203" fillId="0" borderId="0"/>
    <xf numFmtId="0" fontId="203" fillId="0" borderId="0"/>
    <xf numFmtId="43" fontId="203" fillId="0" borderId="0" applyFont="0" applyFill="0" applyBorder="0" applyAlignment="0" applyProtection="0"/>
    <xf numFmtId="0" fontId="196" fillId="0" borderId="0"/>
    <xf numFmtId="43" fontId="19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196" fillId="0" borderId="0"/>
    <xf numFmtId="9" fontId="196" fillId="0" borderId="0" applyFont="0" applyFill="0" applyBorder="0" applyAlignment="0" applyProtection="0"/>
    <xf numFmtId="0" fontId="203" fillId="0" borderId="0"/>
    <xf numFmtId="0" fontId="26" fillId="0" borderId="0"/>
    <xf numFmtId="0" fontId="40" fillId="2" borderId="0"/>
    <xf numFmtId="306" fontId="26" fillId="0" borderId="0" applyFill="0" applyBorder="0" applyAlignment="0" applyProtection="0"/>
    <xf numFmtId="306" fontId="26" fillId="0" borderId="0" applyFill="0" applyBorder="0" applyAlignment="0" applyProtection="0"/>
    <xf numFmtId="306" fontId="26" fillId="0" borderId="0" applyFill="0" applyBorder="0" applyAlignment="0" applyProtection="0"/>
    <xf numFmtId="306" fontId="26" fillId="0" borderId="0" applyFill="0" applyBorder="0" applyAlignment="0" applyProtection="0"/>
    <xf numFmtId="0" fontId="19" fillId="0" borderId="0"/>
    <xf numFmtId="306" fontId="26" fillId="0" borderId="0" applyFill="0" applyBorder="0" applyAlignment="0" applyProtection="0"/>
    <xf numFmtId="306" fontId="26" fillId="0" borderId="0" applyFill="0" applyBorder="0" applyAlignment="0" applyProtection="0"/>
    <xf numFmtId="306" fontId="26" fillId="0" borderId="0" applyFill="0" applyBorder="0" applyAlignment="0" applyProtection="0"/>
    <xf numFmtId="306" fontId="26" fillId="0" borderId="0" applyFill="0" applyBorder="0" applyAlignment="0" applyProtection="0"/>
    <xf numFmtId="0" fontId="19" fillId="0" borderId="0"/>
    <xf numFmtId="0" fontId="19" fillId="0" borderId="0"/>
    <xf numFmtId="306" fontId="26" fillId="0" borderId="0" applyFill="0" applyBorder="0" applyAlignment="0" applyProtection="0"/>
    <xf numFmtId="0" fontId="19" fillId="0" borderId="0"/>
    <xf numFmtId="306" fontId="26" fillId="0" borderId="0" applyFill="0" applyBorder="0" applyAlignment="0" applyProtection="0"/>
    <xf numFmtId="0" fontId="3" fillId="0" borderId="0"/>
    <xf numFmtId="306" fontId="26" fillId="0" borderId="0" applyFill="0" applyBorder="0" applyAlignment="0" applyProtection="0"/>
    <xf numFmtId="0" fontId="19" fillId="0" borderId="0"/>
    <xf numFmtId="306" fontId="26" fillId="0" borderId="0" applyFill="0" applyBorder="0" applyAlignment="0" applyProtection="0"/>
    <xf numFmtId="0" fontId="235" fillId="17" borderId="4" applyNumberFormat="0" applyAlignment="0" applyProtection="0"/>
    <xf numFmtId="0" fontId="235" fillId="17" borderId="4" applyNumberFormat="0" applyAlignment="0" applyProtection="0"/>
    <xf numFmtId="0" fontId="235" fillId="17" borderId="4" applyNumberFormat="0" applyAlignment="0" applyProtection="0"/>
    <xf numFmtId="0" fontId="235" fillId="17" borderId="4" applyNumberFormat="0" applyAlignment="0" applyProtection="0"/>
    <xf numFmtId="0" fontId="235" fillId="17" borderId="4" applyNumberFormat="0" applyAlignment="0" applyProtection="0"/>
    <xf numFmtId="0" fontId="235" fillId="17" borderId="4" applyNumberFormat="0" applyAlignment="0" applyProtection="0"/>
    <xf numFmtId="0" fontId="235" fillId="17" borderId="4" applyNumberFormat="0" applyAlignment="0" applyProtection="0"/>
    <xf numFmtId="0" fontId="235" fillId="17" borderId="4" applyNumberFormat="0" applyAlignment="0" applyProtection="0"/>
    <xf numFmtId="0" fontId="235" fillId="17" borderId="4" applyNumberFormat="0" applyAlignment="0" applyProtection="0"/>
    <xf numFmtId="0" fontId="235" fillId="17" borderId="4" applyNumberFormat="0" applyAlignment="0" applyProtection="0"/>
    <xf numFmtId="0" fontId="235" fillId="17" borderId="4" applyNumberFormat="0" applyAlignment="0" applyProtection="0"/>
    <xf numFmtId="0" fontId="235" fillId="17" borderId="4" applyNumberFormat="0" applyAlignment="0" applyProtection="0"/>
    <xf numFmtId="305" fontId="26" fillId="0" borderId="0"/>
    <xf numFmtId="0" fontId="120" fillId="0" borderId="0"/>
    <xf numFmtId="0" fontId="120" fillId="0" borderId="0"/>
    <xf numFmtId="0" fontId="26" fillId="0" borderId="0"/>
    <xf numFmtId="0" fontId="26" fillId="0" borderId="0"/>
    <xf numFmtId="0" fontId="26" fillId="0" borderId="0"/>
    <xf numFmtId="305" fontId="26" fillId="0" borderId="0"/>
    <xf numFmtId="0" fontId="235" fillId="17" borderId="4" applyNumberFormat="0" applyAlignment="0" applyProtection="0"/>
    <xf numFmtId="0" fontId="235" fillId="17" borderId="4" applyNumberFormat="0" applyAlignment="0" applyProtection="0"/>
    <xf numFmtId="0" fontId="235" fillId="17" borderId="4" applyNumberFormat="0" applyAlignment="0" applyProtection="0"/>
    <xf numFmtId="0" fontId="235" fillId="17" borderId="4" applyNumberFormat="0" applyAlignment="0" applyProtection="0"/>
    <xf numFmtId="0" fontId="235" fillId="17" borderId="4" applyNumberFormat="0" applyAlignment="0" applyProtection="0"/>
    <xf numFmtId="306" fontId="26" fillId="0" borderId="0" applyFill="0" applyBorder="0" applyAlignment="0" applyProtection="0"/>
    <xf numFmtId="0" fontId="235" fillId="17" borderId="4" applyNumberFormat="0" applyAlignment="0" applyProtection="0"/>
    <xf numFmtId="0" fontId="235" fillId="17" borderId="4" applyNumberFormat="0" applyAlignment="0" applyProtection="0"/>
    <xf numFmtId="0" fontId="49" fillId="4" borderId="0" applyNumberFormat="0" applyBorder="0" applyAlignment="0" applyProtection="0"/>
    <xf numFmtId="0" fontId="26" fillId="45" borderId="0" applyNumberFormat="0" applyBorder="0" applyAlignment="0" applyProtection="0"/>
    <xf numFmtId="0" fontId="49" fillId="4" borderId="0" applyNumberFormat="0" applyBorder="0" applyAlignment="0" applyProtection="0"/>
    <xf numFmtId="0" fontId="50" fillId="4" borderId="0" applyNumberFormat="0" applyBorder="0" applyAlignment="0" applyProtection="0"/>
    <xf numFmtId="0" fontId="235" fillId="17" borderId="4" applyNumberFormat="0" applyAlignment="0" applyProtection="0"/>
    <xf numFmtId="0" fontId="49" fillId="7" borderId="0" applyNumberFormat="0" applyBorder="0" applyAlignment="0" applyProtection="0"/>
    <xf numFmtId="0" fontId="26" fillId="12" borderId="0" applyNumberFormat="0" applyBorder="0" applyAlignment="0" applyProtection="0"/>
    <xf numFmtId="0" fontId="49" fillId="7" borderId="0" applyNumberFormat="0" applyBorder="0" applyAlignment="0" applyProtection="0"/>
    <xf numFmtId="0" fontId="50" fillId="7" borderId="0" applyNumberFormat="0" applyBorder="0" applyAlignment="0" applyProtection="0"/>
    <xf numFmtId="0" fontId="235" fillId="17" borderId="4" applyNumberFormat="0" applyAlignment="0" applyProtection="0"/>
    <xf numFmtId="0" fontId="49" fillId="10" borderId="0" applyNumberFormat="0" applyBorder="0" applyAlignment="0" applyProtection="0"/>
    <xf numFmtId="0" fontId="26" fillId="9" borderId="0" applyNumberFormat="0" applyBorder="0" applyAlignment="0" applyProtection="0"/>
    <xf numFmtId="0" fontId="49" fillId="10" borderId="0" applyNumberFormat="0" applyBorder="0" applyAlignment="0" applyProtection="0"/>
    <xf numFmtId="0" fontId="50" fillId="10" borderId="0" applyNumberFormat="0" applyBorder="0" applyAlignment="0" applyProtection="0"/>
    <xf numFmtId="0" fontId="235" fillId="17" borderId="4" applyNumberFormat="0" applyAlignment="0" applyProtection="0"/>
    <xf numFmtId="0" fontId="49" fillId="13" borderId="0" applyNumberFormat="0" applyBorder="0" applyAlignment="0" applyProtection="0"/>
    <xf numFmtId="0" fontId="26" fillId="45" borderId="0" applyNumberFormat="0" applyBorder="0" applyAlignment="0" applyProtection="0"/>
    <xf numFmtId="0" fontId="49" fillId="13" borderId="0" applyNumberFormat="0" applyBorder="0" applyAlignment="0" applyProtection="0"/>
    <xf numFmtId="0" fontId="50" fillId="13" borderId="0" applyNumberFormat="0" applyBorder="0" applyAlignment="0" applyProtection="0"/>
    <xf numFmtId="43" fontId="26" fillId="0" borderId="0" applyFont="0" applyFill="0" applyBorder="0" applyAlignment="0" applyProtection="0"/>
    <xf numFmtId="0" fontId="49" fillId="15" borderId="0" applyNumberFormat="0" applyBorder="0" applyAlignment="0" applyProtection="0"/>
    <xf numFmtId="0" fontId="26" fillId="65" borderId="0" applyNumberFormat="0" applyBorder="0" applyAlignment="0" applyProtection="0"/>
    <xf numFmtId="0" fontId="49" fillId="15" borderId="0" applyNumberFormat="0" applyBorder="0" applyAlignment="0" applyProtection="0"/>
    <xf numFmtId="0" fontId="50" fillId="15" borderId="0" applyNumberFormat="0" applyBorder="0" applyAlignment="0" applyProtection="0"/>
    <xf numFmtId="0" fontId="49" fillId="12" borderId="0" applyNumberFormat="0" applyBorder="0" applyAlignment="0" applyProtection="0"/>
    <xf numFmtId="0" fontId="26" fillId="101" borderId="0" applyNumberFormat="0" applyBorder="0" applyAlignment="0" applyProtection="0"/>
    <xf numFmtId="0" fontId="49" fillId="12" borderId="0" applyNumberFormat="0" applyBorder="0" applyAlignment="0" applyProtection="0"/>
    <xf numFmtId="0" fontId="50" fillId="12" borderId="0" applyNumberFormat="0" applyBorder="0" applyAlignment="0" applyProtection="0"/>
    <xf numFmtId="229" fontId="242" fillId="0" borderId="0" applyFont="0" applyFill="0" applyBorder="0" applyAlignment="0" applyProtection="0"/>
    <xf numFmtId="0" fontId="49" fillId="3" borderId="0" applyNumberFormat="0" applyBorder="0" applyAlignment="0" applyProtection="0"/>
    <xf numFmtId="0" fontId="26" fillId="46" borderId="0" applyNumberFormat="0" applyBorder="0" applyAlignment="0" applyProtection="0"/>
    <xf numFmtId="0" fontId="49" fillId="3" borderId="0" applyNumberFormat="0" applyBorder="0" applyAlignment="0" applyProtection="0"/>
    <xf numFmtId="0" fontId="50" fillId="3" borderId="0" applyNumberFormat="0" applyBorder="0" applyAlignment="0" applyProtection="0"/>
    <xf numFmtId="0" fontId="49" fillId="6" borderId="0" applyNumberFormat="0" applyBorder="0" applyAlignment="0" applyProtection="0"/>
    <xf numFmtId="0" fontId="26" fillId="66" borderId="0" applyNumberFormat="0" applyBorder="0" applyAlignment="0" applyProtection="0"/>
    <xf numFmtId="0" fontId="49" fillId="6" borderId="0" applyNumberFormat="0" applyBorder="0" applyAlignment="0" applyProtection="0"/>
    <xf numFmtId="0" fontId="50" fillId="6" borderId="0" applyNumberFormat="0" applyBorder="0" applyAlignment="0" applyProtection="0"/>
    <xf numFmtId="0" fontId="49" fillId="22" borderId="0" applyNumberFormat="0" applyBorder="0" applyAlignment="0" applyProtection="0"/>
    <xf numFmtId="0" fontId="26" fillId="21" borderId="0" applyNumberFormat="0" applyBorder="0" applyAlignment="0" applyProtection="0"/>
    <xf numFmtId="0" fontId="49" fillId="22" borderId="0" applyNumberFormat="0" applyBorder="0" applyAlignment="0" applyProtection="0"/>
    <xf numFmtId="0" fontId="50" fillId="22" borderId="0" applyNumberFormat="0" applyBorder="0" applyAlignment="0" applyProtection="0"/>
    <xf numFmtId="0" fontId="49" fillId="13" borderId="0" applyNumberFormat="0" applyBorder="0" applyAlignment="0" applyProtection="0"/>
    <xf numFmtId="0" fontId="26" fillId="46" borderId="0" applyNumberFormat="0" applyBorder="0" applyAlignment="0" applyProtection="0"/>
    <xf numFmtId="0" fontId="49" fillId="13" borderId="0" applyNumberFormat="0" applyBorder="0" applyAlignment="0" applyProtection="0"/>
    <xf numFmtId="0" fontId="50" fillId="13" borderId="0" applyNumberFormat="0" applyBorder="0" applyAlignment="0" applyProtection="0"/>
    <xf numFmtId="0" fontId="49" fillId="3" borderId="0" applyNumberFormat="0" applyBorder="0" applyAlignment="0" applyProtection="0"/>
    <xf numFmtId="0" fontId="26" fillId="102" borderId="0" applyNumberFormat="0" applyBorder="0" applyAlignment="0" applyProtection="0"/>
    <xf numFmtId="0" fontId="49" fillId="3" borderId="0" applyNumberFormat="0" applyBorder="0" applyAlignment="0" applyProtection="0"/>
    <xf numFmtId="0" fontId="50" fillId="3" borderId="0" applyNumberFormat="0" applyBorder="0" applyAlignment="0" applyProtection="0"/>
    <xf numFmtId="0" fontId="49" fillId="24" borderId="0" applyNumberFormat="0" applyBorder="0" applyAlignment="0" applyProtection="0"/>
    <xf numFmtId="0" fontId="26" fillId="12" borderId="0" applyNumberFormat="0" applyBorder="0" applyAlignment="0" applyProtection="0"/>
    <xf numFmtId="0" fontId="49" fillId="24" borderId="0" applyNumberFormat="0" applyBorder="0" applyAlignment="0" applyProtection="0"/>
    <xf numFmtId="0" fontId="50" fillId="24" borderId="0" applyNumberFormat="0" applyBorder="0" applyAlignment="0" applyProtection="0"/>
    <xf numFmtId="0" fontId="243" fillId="26" borderId="0" applyNumberFormat="0" applyBorder="0" applyAlignment="0" applyProtection="0"/>
    <xf numFmtId="0" fontId="26" fillId="31" borderId="0" applyNumberFormat="0" applyBorder="0" applyAlignment="0" applyProtection="0"/>
    <xf numFmtId="0" fontId="243" fillId="26" borderId="0" applyNumberFormat="0" applyBorder="0" applyAlignment="0" applyProtection="0"/>
    <xf numFmtId="0" fontId="30" fillId="26" borderId="0" applyNumberFormat="0" applyBorder="0" applyAlignment="0" applyProtection="0"/>
    <xf numFmtId="0" fontId="243" fillId="6" borderId="0" applyNumberFormat="0" applyBorder="0" applyAlignment="0" applyProtection="0"/>
    <xf numFmtId="0" fontId="26" fillId="103" borderId="0" applyNumberFormat="0" applyBorder="0" applyAlignment="0" applyProtection="0"/>
    <xf numFmtId="0" fontId="243" fillId="6" borderId="0" applyNumberFormat="0" applyBorder="0" applyAlignment="0" applyProtection="0"/>
    <xf numFmtId="0" fontId="30" fillId="6" borderId="0" applyNumberFormat="0" applyBorder="0" applyAlignment="0" applyProtection="0"/>
    <xf numFmtId="0" fontId="243" fillId="22" borderId="0" applyNumberFormat="0" applyBorder="0" applyAlignment="0" applyProtection="0"/>
    <xf numFmtId="0" fontId="26" fillId="21" borderId="0" applyNumberFormat="0" applyBorder="0" applyAlignment="0" applyProtection="0"/>
    <xf numFmtId="0" fontId="243" fillId="22" borderId="0" applyNumberFormat="0" applyBorder="0" applyAlignment="0" applyProtection="0"/>
    <xf numFmtId="0" fontId="30" fillId="22" borderId="0" applyNumberFormat="0" applyBorder="0" applyAlignment="0" applyProtection="0"/>
    <xf numFmtId="0" fontId="243" fillId="29" borderId="0" applyNumberFormat="0" applyBorder="0" applyAlignment="0" applyProtection="0"/>
    <xf numFmtId="0" fontId="26" fillId="46" borderId="0" applyNumberFormat="0" applyBorder="0" applyAlignment="0" applyProtection="0"/>
    <xf numFmtId="0" fontId="243" fillId="29" borderId="0" applyNumberFormat="0" applyBorder="0" applyAlignment="0" applyProtection="0"/>
    <xf numFmtId="0" fontId="30" fillId="29" borderId="0" applyNumberFormat="0" applyBorder="0" applyAlignment="0" applyProtection="0"/>
    <xf numFmtId="0" fontId="243" fillId="31" borderId="0" applyNumberFormat="0" applyBorder="0" applyAlignment="0" applyProtection="0"/>
    <xf numFmtId="0" fontId="26" fillId="104" borderId="0" applyNumberFormat="0" applyBorder="0" applyAlignment="0" applyProtection="0"/>
    <xf numFmtId="0" fontId="243" fillId="31" borderId="0" applyNumberFormat="0" applyBorder="0" applyAlignment="0" applyProtection="0"/>
    <xf numFmtId="0" fontId="30" fillId="31" borderId="0" applyNumberFormat="0" applyBorder="0" applyAlignment="0" applyProtection="0"/>
    <xf numFmtId="0" fontId="243" fillId="33" borderId="0" applyNumberFormat="0" applyBorder="0" applyAlignment="0" applyProtection="0"/>
    <xf numFmtId="0" fontId="26" fillId="12" borderId="0" applyNumberFormat="0" applyBorder="0" applyAlignment="0" applyProtection="0"/>
    <xf numFmtId="0" fontId="243" fillId="33" borderId="0" applyNumberFormat="0" applyBorder="0" applyAlignment="0" applyProtection="0"/>
    <xf numFmtId="0" fontId="30" fillId="33" borderId="0" applyNumberFormat="0" applyBorder="0" applyAlignment="0" applyProtection="0"/>
    <xf numFmtId="229" fontId="242" fillId="0" borderId="0" applyFont="0" applyFill="0" applyBorder="0" applyAlignment="0" applyProtection="0"/>
    <xf numFmtId="0" fontId="50" fillId="37" borderId="0" applyNumberFormat="0" applyBorder="0" applyAlignment="0" applyProtection="0"/>
    <xf numFmtId="0" fontId="56" fillId="78" borderId="0" applyNumberFormat="0" applyBorder="0" applyAlignment="0" applyProtection="0"/>
    <xf numFmtId="0" fontId="19" fillId="78" borderId="0" applyNumberFormat="0" applyBorder="0" applyAlignment="0" applyProtection="0"/>
    <xf numFmtId="0" fontId="19" fillId="78" borderId="0" applyNumberFormat="0" applyBorder="0" applyAlignment="0" applyProtection="0"/>
    <xf numFmtId="0" fontId="19" fillId="78" borderId="0" applyNumberFormat="0" applyBorder="0" applyAlignment="0" applyProtection="0"/>
    <xf numFmtId="0" fontId="19" fillId="78" borderId="0" applyNumberFormat="0" applyBorder="0" applyAlignment="0" applyProtection="0"/>
    <xf numFmtId="0" fontId="19" fillId="78" borderId="0" applyNumberFormat="0" applyBorder="0" applyAlignment="0" applyProtection="0"/>
    <xf numFmtId="0" fontId="19" fillId="78" borderId="0" applyNumberFormat="0" applyBorder="0" applyAlignment="0" applyProtection="0"/>
    <xf numFmtId="0" fontId="19" fillId="78" borderId="0" applyNumberFormat="0" applyBorder="0" applyAlignment="0" applyProtection="0"/>
    <xf numFmtId="0" fontId="19" fillId="78" borderId="0" applyNumberFormat="0" applyBorder="0" applyAlignment="0" applyProtection="0"/>
    <xf numFmtId="0" fontId="19" fillId="78" borderId="0" applyNumberFormat="0" applyBorder="0" applyAlignment="0" applyProtection="0"/>
    <xf numFmtId="0" fontId="19" fillId="78" borderId="0" applyNumberFormat="0" applyBorder="0" applyAlignment="0" applyProtection="0"/>
    <xf numFmtId="0" fontId="19" fillId="78" borderId="0" applyNumberFormat="0" applyBorder="0" applyAlignment="0" applyProtection="0"/>
    <xf numFmtId="0" fontId="19" fillId="78" borderId="0" applyNumberFormat="0" applyBorder="0" applyAlignment="0" applyProtection="0"/>
    <xf numFmtId="0" fontId="19" fillId="78" borderId="0" applyNumberFormat="0" applyBorder="0" applyAlignment="0" applyProtection="0"/>
    <xf numFmtId="0" fontId="19" fillId="78" borderId="0" applyNumberFormat="0" applyBorder="0" applyAlignment="0" applyProtection="0"/>
    <xf numFmtId="0" fontId="19" fillId="78" borderId="0" applyNumberFormat="0" applyBorder="0" applyAlignment="0" applyProtection="0"/>
    <xf numFmtId="0" fontId="19" fillId="78" borderId="0" applyNumberFormat="0" applyBorder="0" applyAlignment="0" applyProtection="0"/>
    <xf numFmtId="0" fontId="19" fillId="78" borderId="0" applyNumberFormat="0" applyBorder="0" applyAlignment="0" applyProtection="0"/>
    <xf numFmtId="0" fontId="19" fillId="78" borderId="0" applyNumberFormat="0" applyBorder="0" applyAlignment="0" applyProtection="0"/>
    <xf numFmtId="0" fontId="19" fillId="78" borderId="0" applyNumberFormat="0" applyBorder="0" applyAlignment="0" applyProtection="0"/>
    <xf numFmtId="0" fontId="19" fillId="78" borderId="0" applyNumberFormat="0" applyBorder="0" applyAlignment="0" applyProtection="0"/>
    <xf numFmtId="0" fontId="19" fillId="78" borderId="0" applyNumberFormat="0" applyBorder="0" applyAlignment="0" applyProtection="0"/>
    <xf numFmtId="0" fontId="19" fillId="78" borderId="0" applyNumberFormat="0" applyBorder="0" applyAlignment="0" applyProtection="0"/>
    <xf numFmtId="0" fontId="19" fillId="78" borderId="0" applyNumberFormat="0" applyBorder="0" applyAlignment="0" applyProtection="0"/>
    <xf numFmtId="0" fontId="56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244" fillId="80" borderId="0" applyNumberFormat="0" applyBorder="0" applyAlignment="0" applyProtection="0"/>
    <xf numFmtId="0" fontId="243" fillId="37" borderId="0" applyNumberFormat="0" applyBorder="0" applyAlignment="0" applyProtection="0"/>
    <xf numFmtId="0" fontId="26" fillId="31" borderId="0" applyNumberFormat="0" applyBorder="0" applyAlignment="0" applyProtection="0"/>
    <xf numFmtId="0" fontId="243" fillId="37" borderId="0" applyNumberFormat="0" applyBorder="0" applyAlignment="0" applyProtection="0"/>
    <xf numFmtId="0" fontId="26" fillId="31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243" fillId="37" borderId="0" applyNumberFormat="0" applyBorder="0" applyAlignment="0" applyProtection="0"/>
    <xf numFmtId="0" fontId="30" fillId="37" borderId="0" applyNumberFormat="0" applyBorder="0" applyAlignment="0" applyProtection="0"/>
    <xf numFmtId="0" fontId="50" fillId="39" borderId="0" applyNumberFormat="0" applyBorder="0" applyAlignment="0" applyProtection="0"/>
    <xf numFmtId="0" fontId="56" fillId="81" borderId="0" applyNumberFormat="0" applyBorder="0" applyAlignment="0" applyProtection="0"/>
    <xf numFmtId="0" fontId="19" fillId="81" borderId="0" applyNumberFormat="0" applyBorder="0" applyAlignment="0" applyProtection="0"/>
    <xf numFmtId="0" fontId="19" fillId="81" borderId="0" applyNumberFormat="0" applyBorder="0" applyAlignment="0" applyProtection="0"/>
    <xf numFmtId="0" fontId="19" fillId="81" borderId="0" applyNumberFormat="0" applyBorder="0" applyAlignment="0" applyProtection="0"/>
    <xf numFmtId="0" fontId="19" fillId="81" borderId="0" applyNumberFormat="0" applyBorder="0" applyAlignment="0" applyProtection="0"/>
    <xf numFmtId="0" fontId="19" fillId="81" borderId="0" applyNumberFormat="0" applyBorder="0" applyAlignment="0" applyProtection="0"/>
    <xf numFmtId="0" fontId="19" fillId="81" borderId="0" applyNumberFormat="0" applyBorder="0" applyAlignment="0" applyProtection="0"/>
    <xf numFmtId="0" fontId="19" fillId="81" borderId="0" applyNumberFormat="0" applyBorder="0" applyAlignment="0" applyProtection="0"/>
    <xf numFmtId="0" fontId="19" fillId="81" borderId="0" applyNumberFormat="0" applyBorder="0" applyAlignment="0" applyProtection="0"/>
    <xf numFmtId="0" fontId="19" fillId="81" borderId="0" applyNumberFormat="0" applyBorder="0" applyAlignment="0" applyProtection="0"/>
    <xf numFmtId="0" fontId="19" fillId="81" borderId="0" applyNumberFormat="0" applyBorder="0" applyAlignment="0" applyProtection="0"/>
    <xf numFmtId="0" fontId="19" fillId="81" borderId="0" applyNumberFormat="0" applyBorder="0" applyAlignment="0" applyProtection="0"/>
    <xf numFmtId="0" fontId="19" fillId="81" borderId="0" applyNumberFormat="0" applyBorder="0" applyAlignment="0" applyProtection="0"/>
    <xf numFmtId="0" fontId="19" fillId="81" borderId="0" applyNumberFormat="0" applyBorder="0" applyAlignment="0" applyProtection="0"/>
    <xf numFmtId="0" fontId="19" fillId="81" borderId="0" applyNumberFormat="0" applyBorder="0" applyAlignment="0" applyProtection="0"/>
    <xf numFmtId="0" fontId="19" fillId="81" borderId="0" applyNumberFormat="0" applyBorder="0" applyAlignment="0" applyProtection="0"/>
    <xf numFmtId="0" fontId="19" fillId="81" borderId="0" applyNumberFormat="0" applyBorder="0" applyAlignment="0" applyProtection="0"/>
    <xf numFmtId="0" fontId="19" fillId="81" borderId="0" applyNumberFormat="0" applyBorder="0" applyAlignment="0" applyProtection="0"/>
    <xf numFmtId="0" fontId="19" fillId="81" borderId="0" applyNumberFormat="0" applyBorder="0" applyAlignment="0" applyProtection="0"/>
    <xf numFmtId="0" fontId="19" fillId="81" borderId="0" applyNumberFormat="0" applyBorder="0" applyAlignment="0" applyProtection="0"/>
    <xf numFmtId="0" fontId="19" fillId="81" borderId="0" applyNumberFormat="0" applyBorder="0" applyAlignment="0" applyProtection="0"/>
    <xf numFmtId="0" fontId="19" fillId="81" borderId="0" applyNumberFormat="0" applyBorder="0" applyAlignment="0" applyProtection="0"/>
    <xf numFmtId="0" fontId="19" fillId="81" borderId="0" applyNumberFormat="0" applyBorder="0" applyAlignment="0" applyProtection="0"/>
    <xf numFmtId="0" fontId="19" fillId="81" borderId="0" applyNumberFormat="0" applyBorder="0" applyAlignment="0" applyProtection="0"/>
    <xf numFmtId="0" fontId="56" fillId="82" borderId="0" applyNumberFormat="0" applyBorder="0" applyAlignment="0" applyProtection="0"/>
    <xf numFmtId="0" fontId="19" fillId="82" borderId="0" applyNumberFormat="0" applyBorder="0" applyAlignment="0" applyProtection="0"/>
    <xf numFmtId="0" fontId="19" fillId="82" borderId="0" applyNumberFormat="0" applyBorder="0" applyAlignment="0" applyProtection="0"/>
    <xf numFmtId="0" fontId="19" fillId="82" borderId="0" applyNumberFormat="0" applyBorder="0" applyAlignment="0" applyProtection="0"/>
    <xf numFmtId="0" fontId="19" fillId="82" borderId="0" applyNumberFormat="0" applyBorder="0" applyAlignment="0" applyProtection="0"/>
    <xf numFmtId="0" fontId="19" fillId="82" borderId="0" applyNumberFormat="0" applyBorder="0" applyAlignment="0" applyProtection="0"/>
    <xf numFmtId="0" fontId="19" fillId="82" borderId="0" applyNumberFormat="0" applyBorder="0" applyAlignment="0" applyProtection="0"/>
    <xf numFmtId="0" fontId="19" fillId="82" borderId="0" applyNumberFormat="0" applyBorder="0" applyAlignment="0" applyProtection="0"/>
    <xf numFmtId="0" fontId="19" fillId="82" borderId="0" applyNumberFormat="0" applyBorder="0" applyAlignment="0" applyProtection="0"/>
    <xf numFmtId="0" fontId="19" fillId="82" borderId="0" applyNumberFormat="0" applyBorder="0" applyAlignment="0" applyProtection="0"/>
    <xf numFmtId="0" fontId="19" fillId="82" borderId="0" applyNumberFormat="0" applyBorder="0" applyAlignment="0" applyProtection="0"/>
    <xf numFmtId="0" fontId="19" fillId="82" borderId="0" applyNumberFormat="0" applyBorder="0" applyAlignment="0" applyProtection="0"/>
    <xf numFmtId="0" fontId="19" fillId="82" borderId="0" applyNumberFormat="0" applyBorder="0" applyAlignment="0" applyProtection="0"/>
    <xf numFmtId="0" fontId="19" fillId="82" borderId="0" applyNumberFormat="0" applyBorder="0" applyAlignment="0" applyProtection="0"/>
    <xf numFmtId="0" fontId="19" fillId="82" borderId="0" applyNumberFormat="0" applyBorder="0" applyAlignment="0" applyProtection="0"/>
    <xf numFmtId="0" fontId="19" fillId="82" borderId="0" applyNumberFormat="0" applyBorder="0" applyAlignment="0" applyProtection="0"/>
    <xf numFmtId="0" fontId="19" fillId="82" borderId="0" applyNumberFormat="0" applyBorder="0" applyAlignment="0" applyProtection="0"/>
    <xf numFmtId="0" fontId="19" fillId="82" borderId="0" applyNumberFormat="0" applyBorder="0" applyAlignment="0" applyProtection="0"/>
    <xf numFmtId="0" fontId="19" fillId="82" borderId="0" applyNumberFormat="0" applyBorder="0" applyAlignment="0" applyProtection="0"/>
    <xf numFmtId="0" fontId="19" fillId="82" borderId="0" applyNumberFormat="0" applyBorder="0" applyAlignment="0" applyProtection="0"/>
    <xf numFmtId="0" fontId="19" fillId="82" borderId="0" applyNumberFormat="0" applyBorder="0" applyAlignment="0" applyProtection="0"/>
    <xf numFmtId="0" fontId="19" fillId="82" borderId="0" applyNumberFormat="0" applyBorder="0" applyAlignment="0" applyProtection="0"/>
    <xf numFmtId="0" fontId="19" fillId="82" borderId="0" applyNumberFormat="0" applyBorder="0" applyAlignment="0" applyProtection="0"/>
    <xf numFmtId="0" fontId="19" fillId="82" borderId="0" applyNumberFormat="0" applyBorder="0" applyAlignment="0" applyProtection="0"/>
    <xf numFmtId="0" fontId="244" fillId="82" borderId="0" applyNumberFormat="0" applyBorder="0" applyAlignment="0" applyProtection="0"/>
    <xf numFmtId="0" fontId="243" fillId="39" borderId="0" applyNumberFormat="0" applyBorder="0" applyAlignment="0" applyProtection="0"/>
    <xf numFmtId="0" fontId="26" fillId="105" borderId="0" applyNumberFormat="0" applyBorder="0" applyAlignment="0" applyProtection="0"/>
    <xf numFmtId="0" fontId="243" fillId="39" borderId="0" applyNumberFormat="0" applyBorder="0" applyAlignment="0" applyProtection="0"/>
    <xf numFmtId="0" fontId="26" fillId="105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243" fillId="39" borderId="0" applyNumberFormat="0" applyBorder="0" applyAlignment="0" applyProtection="0"/>
    <xf numFmtId="0" fontId="30" fillId="39" borderId="0" applyNumberFormat="0" applyBorder="0" applyAlignment="0" applyProtection="0"/>
    <xf numFmtId="0" fontId="50" fillId="41" borderId="0" applyNumberFormat="0" applyBorder="0" applyAlignment="0" applyProtection="0"/>
    <xf numFmtId="0" fontId="56" fillId="83" borderId="0" applyNumberFormat="0" applyBorder="0" applyAlignment="0" applyProtection="0"/>
    <xf numFmtId="0" fontId="19" fillId="83" borderId="0" applyNumberFormat="0" applyBorder="0" applyAlignment="0" applyProtection="0"/>
    <xf numFmtId="0" fontId="19" fillId="83" borderId="0" applyNumberFormat="0" applyBorder="0" applyAlignment="0" applyProtection="0"/>
    <xf numFmtId="0" fontId="19" fillId="83" borderId="0" applyNumberFormat="0" applyBorder="0" applyAlignment="0" applyProtection="0"/>
    <xf numFmtId="0" fontId="19" fillId="83" borderId="0" applyNumberFormat="0" applyBorder="0" applyAlignment="0" applyProtection="0"/>
    <xf numFmtId="0" fontId="19" fillId="83" borderId="0" applyNumberFormat="0" applyBorder="0" applyAlignment="0" applyProtection="0"/>
    <xf numFmtId="0" fontId="19" fillId="83" borderId="0" applyNumberFormat="0" applyBorder="0" applyAlignment="0" applyProtection="0"/>
    <xf numFmtId="0" fontId="19" fillId="83" borderId="0" applyNumberFormat="0" applyBorder="0" applyAlignment="0" applyProtection="0"/>
    <xf numFmtId="0" fontId="19" fillId="83" borderId="0" applyNumberFormat="0" applyBorder="0" applyAlignment="0" applyProtection="0"/>
    <xf numFmtId="0" fontId="19" fillId="83" borderId="0" applyNumberFormat="0" applyBorder="0" applyAlignment="0" applyProtection="0"/>
    <xf numFmtId="0" fontId="19" fillId="83" borderId="0" applyNumberFormat="0" applyBorder="0" applyAlignment="0" applyProtection="0"/>
    <xf numFmtId="0" fontId="19" fillId="83" borderId="0" applyNumberFormat="0" applyBorder="0" applyAlignment="0" applyProtection="0"/>
    <xf numFmtId="0" fontId="19" fillId="83" borderId="0" applyNumberFormat="0" applyBorder="0" applyAlignment="0" applyProtection="0"/>
    <xf numFmtId="0" fontId="19" fillId="83" borderId="0" applyNumberFormat="0" applyBorder="0" applyAlignment="0" applyProtection="0"/>
    <xf numFmtId="0" fontId="19" fillId="83" borderId="0" applyNumberFormat="0" applyBorder="0" applyAlignment="0" applyProtection="0"/>
    <xf numFmtId="0" fontId="19" fillId="83" borderId="0" applyNumberFormat="0" applyBorder="0" applyAlignment="0" applyProtection="0"/>
    <xf numFmtId="0" fontId="19" fillId="83" borderId="0" applyNumberFormat="0" applyBorder="0" applyAlignment="0" applyProtection="0"/>
    <xf numFmtId="0" fontId="19" fillId="83" borderId="0" applyNumberFormat="0" applyBorder="0" applyAlignment="0" applyProtection="0"/>
    <xf numFmtId="0" fontId="19" fillId="83" borderId="0" applyNumberFormat="0" applyBorder="0" applyAlignment="0" applyProtection="0"/>
    <xf numFmtId="0" fontId="19" fillId="83" borderId="0" applyNumberFormat="0" applyBorder="0" applyAlignment="0" applyProtection="0"/>
    <xf numFmtId="0" fontId="19" fillId="83" borderId="0" applyNumberFormat="0" applyBorder="0" applyAlignment="0" applyProtection="0"/>
    <xf numFmtId="0" fontId="19" fillId="83" borderId="0" applyNumberFormat="0" applyBorder="0" applyAlignment="0" applyProtection="0"/>
    <xf numFmtId="0" fontId="19" fillId="83" borderId="0" applyNumberFormat="0" applyBorder="0" applyAlignment="0" applyProtection="0"/>
    <xf numFmtId="0" fontId="19" fillId="83" borderId="0" applyNumberFormat="0" applyBorder="0" applyAlignment="0" applyProtection="0"/>
    <xf numFmtId="0" fontId="56" fillId="84" borderId="0" applyNumberFormat="0" applyBorder="0" applyAlignment="0" applyProtection="0"/>
    <xf numFmtId="0" fontId="19" fillId="84" borderId="0" applyNumberFormat="0" applyBorder="0" applyAlignment="0" applyProtection="0"/>
    <xf numFmtId="0" fontId="19" fillId="84" borderId="0" applyNumberFormat="0" applyBorder="0" applyAlignment="0" applyProtection="0"/>
    <xf numFmtId="0" fontId="19" fillId="84" borderId="0" applyNumberFormat="0" applyBorder="0" applyAlignment="0" applyProtection="0"/>
    <xf numFmtId="0" fontId="19" fillId="84" borderId="0" applyNumberFormat="0" applyBorder="0" applyAlignment="0" applyProtection="0"/>
    <xf numFmtId="0" fontId="19" fillId="84" borderId="0" applyNumberFormat="0" applyBorder="0" applyAlignment="0" applyProtection="0"/>
    <xf numFmtId="0" fontId="19" fillId="84" borderId="0" applyNumberFormat="0" applyBorder="0" applyAlignment="0" applyProtection="0"/>
    <xf numFmtId="0" fontId="19" fillId="84" borderId="0" applyNumberFormat="0" applyBorder="0" applyAlignment="0" applyProtection="0"/>
    <xf numFmtId="0" fontId="19" fillId="84" borderId="0" applyNumberFormat="0" applyBorder="0" applyAlignment="0" applyProtection="0"/>
    <xf numFmtId="0" fontId="19" fillId="84" borderId="0" applyNumberFormat="0" applyBorder="0" applyAlignment="0" applyProtection="0"/>
    <xf numFmtId="0" fontId="19" fillId="84" borderId="0" applyNumberFormat="0" applyBorder="0" applyAlignment="0" applyProtection="0"/>
    <xf numFmtId="0" fontId="19" fillId="84" borderId="0" applyNumberFormat="0" applyBorder="0" applyAlignment="0" applyProtection="0"/>
    <xf numFmtId="0" fontId="19" fillId="84" borderId="0" applyNumberFormat="0" applyBorder="0" applyAlignment="0" applyProtection="0"/>
    <xf numFmtId="0" fontId="19" fillId="84" borderId="0" applyNumberFormat="0" applyBorder="0" applyAlignment="0" applyProtection="0"/>
    <xf numFmtId="0" fontId="19" fillId="84" borderId="0" applyNumberFormat="0" applyBorder="0" applyAlignment="0" applyProtection="0"/>
    <xf numFmtId="0" fontId="19" fillId="84" borderId="0" applyNumberFormat="0" applyBorder="0" applyAlignment="0" applyProtection="0"/>
    <xf numFmtId="0" fontId="19" fillId="84" borderId="0" applyNumberFormat="0" applyBorder="0" applyAlignment="0" applyProtection="0"/>
    <xf numFmtId="0" fontId="19" fillId="84" borderId="0" applyNumberFormat="0" applyBorder="0" applyAlignment="0" applyProtection="0"/>
    <xf numFmtId="0" fontId="19" fillId="84" borderId="0" applyNumberFormat="0" applyBorder="0" applyAlignment="0" applyProtection="0"/>
    <xf numFmtId="0" fontId="19" fillId="84" borderId="0" applyNumberFormat="0" applyBorder="0" applyAlignment="0" applyProtection="0"/>
    <xf numFmtId="0" fontId="19" fillId="84" borderId="0" applyNumberFormat="0" applyBorder="0" applyAlignment="0" applyProtection="0"/>
    <xf numFmtId="0" fontId="19" fillId="84" borderId="0" applyNumberFormat="0" applyBorder="0" applyAlignment="0" applyProtection="0"/>
    <xf numFmtId="0" fontId="19" fillId="84" borderId="0" applyNumberFormat="0" applyBorder="0" applyAlignment="0" applyProtection="0"/>
    <xf numFmtId="0" fontId="19" fillId="84" borderId="0" applyNumberFormat="0" applyBorder="0" applyAlignment="0" applyProtection="0"/>
    <xf numFmtId="0" fontId="244" fillId="84" borderId="0" applyNumberFormat="0" applyBorder="0" applyAlignment="0" applyProtection="0"/>
    <xf numFmtId="0" fontId="243" fillId="41" borderId="0" applyNumberFormat="0" applyBorder="0" applyAlignment="0" applyProtection="0"/>
    <xf numFmtId="0" fontId="26" fillId="106" borderId="0" applyNumberFormat="0" applyBorder="0" applyAlignment="0" applyProtection="0"/>
    <xf numFmtId="0" fontId="243" fillId="41" borderId="0" applyNumberFormat="0" applyBorder="0" applyAlignment="0" applyProtection="0"/>
    <xf numFmtId="0" fontId="26" fillId="106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243" fillId="41" borderId="0" applyNumberFormat="0" applyBorder="0" applyAlignment="0" applyProtection="0"/>
    <xf numFmtId="0" fontId="30" fillId="41" borderId="0" applyNumberFormat="0" applyBorder="0" applyAlignment="0" applyProtection="0"/>
    <xf numFmtId="0" fontId="50" fillId="29" borderId="0" applyNumberFormat="0" applyBorder="0" applyAlignment="0" applyProtection="0"/>
    <xf numFmtId="0" fontId="56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56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244" fillId="86" borderId="0" applyNumberFormat="0" applyBorder="0" applyAlignment="0" applyProtection="0"/>
    <xf numFmtId="0" fontId="243" fillId="29" borderId="0" applyNumberFormat="0" applyBorder="0" applyAlignment="0" applyProtection="0"/>
    <xf numFmtId="0" fontId="26" fillId="43" borderId="0" applyNumberFormat="0" applyBorder="0" applyAlignment="0" applyProtection="0"/>
    <xf numFmtId="0" fontId="243" fillId="29" borderId="0" applyNumberFormat="0" applyBorder="0" applyAlignment="0" applyProtection="0"/>
    <xf numFmtId="0" fontId="26" fillId="43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243" fillId="29" borderId="0" applyNumberFormat="0" applyBorder="0" applyAlignment="0" applyProtection="0"/>
    <xf numFmtId="0" fontId="30" fillId="29" borderId="0" applyNumberFormat="0" applyBorder="0" applyAlignment="0" applyProtection="0"/>
    <xf numFmtId="0" fontId="50" fillId="31" borderId="0" applyNumberFormat="0" applyBorder="0" applyAlignment="0" applyProtection="0"/>
    <xf numFmtId="0" fontId="56" fillId="87" borderId="0" applyNumberFormat="0" applyBorder="0" applyAlignment="0" applyProtection="0"/>
    <xf numFmtId="0" fontId="19" fillId="87" borderId="0" applyNumberFormat="0" applyBorder="0" applyAlignment="0" applyProtection="0"/>
    <xf numFmtId="0" fontId="19" fillId="87" borderId="0" applyNumberFormat="0" applyBorder="0" applyAlignment="0" applyProtection="0"/>
    <xf numFmtId="0" fontId="19" fillId="87" borderId="0" applyNumberFormat="0" applyBorder="0" applyAlignment="0" applyProtection="0"/>
    <xf numFmtId="0" fontId="19" fillId="87" borderId="0" applyNumberFormat="0" applyBorder="0" applyAlignment="0" applyProtection="0"/>
    <xf numFmtId="0" fontId="19" fillId="87" borderId="0" applyNumberFormat="0" applyBorder="0" applyAlignment="0" applyProtection="0"/>
    <xf numFmtId="0" fontId="19" fillId="87" borderId="0" applyNumberFormat="0" applyBorder="0" applyAlignment="0" applyProtection="0"/>
    <xf numFmtId="0" fontId="19" fillId="87" borderId="0" applyNumberFormat="0" applyBorder="0" applyAlignment="0" applyProtection="0"/>
    <xf numFmtId="0" fontId="19" fillId="87" borderId="0" applyNumberFormat="0" applyBorder="0" applyAlignment="0" applyProtection="0"/>
    <xf numFmtId="0" fontId="19" fillId="87" borderId="0" applyNumberFormat="0" applyBorder="0" applyAlignment="0" applyProtection="0"/>
    <xf numFmtId="0" fontId="19" fillId="87" borderId="0" applyNumberFormat="0" applyBorder="0" applyAlignment="0" applyProtection="0"/>
    <xf numFmtId="0" fontId="19" fillId="87" borderId="0" applyNumberFormat="0" applyBorder="0" applyAlignment="0" applyProtection="0"/>
    <xf numFmtId="0" fontId="19" fillId="87" borderId="0" applyNumberFormat="0" applyBorder="0" applyAlignment="0" applyProtection="0"/>
    <xf numFmtId="0" fontId="19" fillId="87" borderId="0" applyNumberFormat="0" applyBorder="0" applyAlignment="0" applyProtection="0"/>
    <xf numFmtId="0" fontId="19" fillId="87" borderId="0" applyNumberFormat="0" applyBorder="0" applyAlignment="0" applyProtection="0"/>
    <xf numFmtId="0" fontId="19" fillId="87" borderId="0" applyNumberFormat="0" applyBorder="0" applyAlignment="0" applyProtection="0"/>
    <xf numFmtId="0" fontId="19" fillId="87" borderId="0" applyNumberFormat="0" applyBorder="0" applyAlignment="0" applyProtection="0"/>
    <xf numFmtId="0" fontId="19" fillId="87" borderId="0" applyNumberFormat="0" applyBorder="0" applyAlignment="0" applyProtection="0"/>
    <xf numFmtId="0" fontId="19" fillId="87" borderId="0" applyNumberFormat="0" applyBorder="0" applyAlignment="0" applyProtection="0"/>
    <xf numFmtId="0" fontId="19" fillId="87" borderId="0" applyNumberFormat="0" applyBorder="0" applyAlignment="0" applyProtection="0"/>
    <xf numFmtId="0" fontId="19" fillId="87" borderId="0" applyNumberFormat="0" applyBorder="0" applyAlignment="0" applyProtection="0"/>
    <xf numFmtId="0" fontId="19" fillId="87" borderId="0" applyNumberFormat="0" applyBorder="0" applyAlignment="0" applyProtection="0"/>
    <xf numFmtId="0" fontId="19" fillId="87" borderId="0" applyNumberFormat="0" applyBorder="0" applyAlignment="0" applyProtection="0"/>
    <xf numFmtId="0" fontId="19" fillId="87" borderId="0" applyNumberFormat="0" applyBorder="0" applyAlignment="0" applyProtection="0"/>
    <xf numFmtId="0" fontId="56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244" fillId="88" borderId="0" applyNumberFormat="0" applyBorder="0" applyAlignment="0" applyProtection="0"/>
    <xf numFmtId="0" fontId="243" fillId="31" borderId="0" applyNumberFormat="0" applyBorder="0" applyAlignment="0" applyProtection="0"/>
    <xf numFmtId="0" fontId="26" fillId="67" borderId="0" applyNumberFormat="0" applyBorder="0" applyAlignment="0" applyProtection="0"/>
    <xf numFmtId="0" fontId="243" fillId="31" borderId="0" applyNumberFormat="0" applyBorder="0" applyAlignment="0" applyProtection="0"/>
    <xf numFmtId="0" fontId="26" fillId="67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243" fillId="31" borderId="0" applyNumberFormat="0" applyBorder="0" applyAlignment="0" applyProtection="0"/>
    <xf numFmtId="0" fontId="30" fillId="31" borderId="0" applyNumberFormat="0" applyBorder="0" applyAlignment="0" applyProtection="0"/>
    <xf numFmtId="0" fontId="50" fillId="28" borderId="0" applyNumberFormat="0" applyBorder="0" applyAlignment="0" applyProtection="0"/>
    <xf numFmtId="0" fontId="56" fillId="89" borderId="0" applyNumberFormat="0" applyBorder="0" applyAlignment="0" applyProtection="0"/>
    <xf numFmtId="0" fontId="19" fillId="89" borderId="0" applyNumberFormat="0" applyBorder="0" applyAlignment="0" applyProtection="0"/>
    <xf numFmtId="0" fontId="19" fillId="89" borderId="0" applyNumberFormat="0" applyBorder="0" applyAlignment="0" applyProtection="0"/>
    <xf numFmtId="0" fontId="19" fillId="89" borderId="0" applyNumberFormat="0" applyBorder="0" applyAlignment="0" applyProtection="0"/>
    <xf numFmtId="0" fontId="19" fillId="89" borderId="0" applyNumberFormat="0" applyBorder="0" applyAlignment="0" applyProtection="0"/>
    <xf numFmtId="0" fontId="19" fillId="89" borderId="0" applyNumberFormat="0" applyBorder="0" applyAlignment="0" applyProtection="0"/>
    <xf numFmtId="0" fontId="19" fillId="89" borderId="0" applyNumberFormat="0" applyBorder="0" applyAlignment="0" applyProtection="0"/>
    <xf numFmtId="0" fontId="19" fillId="89" borderId="0" applyNumberFormat="0" applyBorder="0" applyAlignment="0" applyProtection="0"/>
    <xf numFmtId="0" fontId="19" fillId="89" borderId="0" applyNumberFormat="0" applyBorder="0" applyAlignment="0" applyProtection="0"/>
    <xf numFmtId="0" fontId="19" fillId="89" borderId="0" applyNumberFormat="0" applyBorder="0" applyAlignment="0" applyProtection="0"/>
    <xf numFmtId="0" fontId="19" fillId="89" borderId="0" applyNumberFormat="0" applyBorder="0" applyAlignment="0" applyProtection="0"/>
    <xf numFmtId="0" fontId="19" fillId="89" borderId="0" applyNumberFormat="0" applyBorder="0" applyAlignment="0" applyProtection="0"/>
    <xf numFmtId="0" fontId="19" fillId="89" borderId="0" applyNumberFormat="0" applyBorder="0" applyAlignment="0" applyProtection="0"/>
    <xf numFmtId="0" fontId="19" fillId="89" borderId="0" applyNumberFormat="0" applyBorder="0" applyAlignment="0" applyProtection="0"/>
    <xf numFmtId="0" fontId="19" fillId="89" borderId="0" applyNumberFormat="0" applyBorder="0" applyAlignment="0" applyProtection="0"/>
    <xf numFmtId="0" fontId="19" fillId="89" borderId="0" applyNumberFormat="0" applyBorder="0" applyAlignment="0" applyProtection="0"/>
    <xf numFmtId="0" fontId="19" fillId="89" borderId="0" applyNumberFormat="0" applyBorder="0" applyAlignment="0" applyProtection="0"/>
    <xf numFmtId="0" fontId="19" fillId="89" borderId="0" applyNumberFormat="0" applyBorder="0" applyAlignment="0" applyProtection="0"/>
    <xf numFmtId="0" fontId="19" fillId="89" borderId="0" applyNumberFormat="0" applyBorder="0" applyAlignment="0" applyProtection="0"/>
    <xf numFmtId="0" fontId="19" fillId="89" borderId="0" applyNumberFormat="0" applyBorder="0" applyAlignment="0" applyProtection="0"/>
    <xf numFmtId="0" fontId="19" fillId="89" borderId="0" applyNumberFormat="0" applyBorder="0" applyAlignment="0" applyProtection="0"/>
    <xf numFmtId="0" fontId="19" fillId="89" borderId="0" applyNumberFormat="0" applyBorder="0" applyAlignment="0" applyProtection="0"/>
    <xf numFmtId="0" fontId="19" fillId="89" borderId="0" applyNumberFormat="0" applyBorder="0" applyAlignment="0" applyProtection="0"/>
    <xf numFmtId="0" fontId="19" fillId="89" borderId="0" applyNumberFormat="0" applyBorder="0" applyAlignment="0" applyProtection="0"/>
    <xf numFmtId="0" fontId="56" fillId="90" borderId="0" applyNumberFormat="0" applyBorder="0" applyAlignment="0" applyProtection="0"/>
    <xf numFmtId="0" fontId="19" fillId="90" borderId="0" applyNumberFormat="0" applyBorder="0" applyAlignment="0" applyProtection="0"/>
    <xf numFmtId="0" fontId="19" fillId="90" borderId="0" applyNumberFormat="0" applyBorder="0" applyAlignment="0" applyProtection="0"/>
    <xf numFmtId="0" fontId="19" fillId="90" borderId="0" applyNumberFormat="0" applyBorder="0" applyAlignment="0" applyProtection="0"/>
    <xf numFmtId="0" fontId="19" fillId="90" borderId="0" applyNumberFormat="0" applyBorder="0" applyAlignment="0" applyProtection="0"/>
    <xf numFmtId="0" fontId="19" fillId="90" borderId="0" applyNumberFormat="0" applyBorder="0" applyAlignment="0" applyProtection="0"/>
    <xf numFmtId="0" fontId="19" fillId="90" borderId="0" applyNumberFormat="0" applyBorder="0" applyAlignment="0" applyProtection="0"/>
    <xf numFmtId="0" fontId="19" fillId="90" borderId="0" applyNumberFormat="0" applyBorder="0" applyAlignment="0" applyProtection="0"/>
    <xf numFmtId="0" fontId="19" fillId="90" borderId="0" applyNumberFormat="0" applyBorder="0" applyAlignment="0" applyProtection="0"/>
    <xf numFmtId="0" fontId="19" fillId="90" borderId="0" applyNumberFormat="0" applyBorder="0" applyAlignment="0" applyProtection="0"/>
    <xf numFmtId="0" fontId="19" fillId="90" borderId="0" applyNumberFormat="0" applyBorder="0" applyAlignment="0" applyProtection="0"/>
    <xf numFmtId="0" fontId="19" fillId="90" borderId="0" applyNumberFormat="0" applyBorder="0" applyAlignment="0" applyProtection="0"/>
    <xf numFmtId="0" fontId="19" fillId="90" borderId="0" applyNumberFormat="0" applyBorder="0" applyAlignment="0" applyProtection="0"/>
    <xf numFmtId="0" fontId="19" fillId="90" borderId="0" applyNumberFormat="0" applyBorder="0" applyAlignment="0" applyProtection="0"/>
    <xf numFmtId="0" fontId="19" fillId="90" borderId="0" applyNumberFormat="0" applyBorder="0" applyAlignment="0" applyProtection="0"/>
    <xf numFmtId="0" fontId="19" fillId="90" borderId="0" applyNumberFormat="0" applyBorder="0" applyAlignment="0" applyProtection="0"/>
    <xf numFmtId="0" fontId="19" fillId="90" borderId="0" applyNumberFormat="0" applyBorder="0" applyAlignment="0" applyProtection="0"/>
    <xf numFmtId="0" fontId="19" fillId="90" borderId="0" applyNumberFormat="0" applyBorder="0" applyAlignment="0" applyProtection="0"/>
    <xf numFmtId="0" fontId="19" fillId="90" borderId="0" applyNumberFormat="0" applyBorder="0" applyAlignment="0" applyProtection="0"/>
    <xf numFmtId="0" fontId="19" fillId="90" borderId="0" applyNumberFormat="0" applyBorder="0" applyAlignment="0" applyProtection="0"/>
    <xf numFmtId="0" fontId="19" fillId="90" borderId="0" applyNumberFormat="0" applyBorder="0" applyAlignment="0" applyProtection="0"/>
    <xf numFmtId="0" fontId="19" fillId="90" borderId="0" applyNumberFormat="0" applyBorder="0" applyAlignment="0" applyProtection="0"/>
    <xf numFmtId="0" fontId="19" fillId="90" borderId="0" applyNumberFormat="0" applyBorder="0" applyAlignment="0" applyProtection="0"/>
    <xf numFmtId="0" fontId="19" fillId="90" borderId="0" applyNumberFormat="0" applyBorder="0" applyAlignment="0" applyProtection="0"/>
    <xf numFmtId="0" fontId="244" fillId="91" borderId="0" applyNumberFormat="0" applyBorder="0" applyAlignment="0" applyProtection="0"/>
    <xf numFmtId="0" fontId="243" fillId="28" borderId="0" applyNumberFormat="0" applyBorder="0" applyAlignment="0" applyProtection="0"/>
    <xf numFmtId="0" fontId="26" fillId="107" borderId="0" applyNumberFormat="0" applyBorder="0" applyAlignment="0" applyProtection="0"/>
    <xf numFmtId="0" fontId="243" fillId="28" borderId="0" applyNumberFormat="0" applyBorder="0" applyAlignment="0" applyProtection="0"/>
    <xf numFmtId="0" fontId="26" fillId="107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243" fillId="28" borderId="0" applyNumberFormat="0" applyBorder="0" applyAlignment="0" applyProtection="0"/>
    <xf numFmtId="0" fontId="30" fillId="28" borderId="0" applyNumberFormat="0" applyBorder="0" applyAlignment="0" applyProtection="0"/>
    <xf numFmtId="41" fontId="44" fillId="0" borderId="0"/>
    <xf numFmtId="41" fontId="44" fillId="0" borderId="0"/>
    <xf numFmtId="41" fontId="44" fillId="0" borderId="0"/>
    <xf numFmtId="41" fontId="44" fillId="0" borderId="0"/>
    <xf numFmtId="0" fontId="60" fillId="7" borderId="0" applyNumberFormat="0" applyBorder="0" applyAlignment="0" applyProtection="0"/>
    <xf numFmtId="0" fontId="26" fillId="108" borderId="0" applyNumberFormat="0" applyBorder="0" applyAlignment="0" applyProtection="0"/>
    <xf numFmtId="0" fontId="60" fillId="7" borderId="0" applyNumberFormat="0" applyBorder="0" applyAlignment="0" applyProtection="0"/>
    <xf numFmtId="0" fontId="245" fillId="7" borderId="0" applyNumberFormat="0" applyBorder="0" applyAlignment="0" applyProtection="0"/>
    <xf numFmtId="43" fontId="26" fillId="0" borderId="0" applyFont="0" applyFill="0" applyBorder="0" applyAlignment="0" applyProtection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63" fillId="46" borderId="4" applyNumberFormat="0" applyAlignment="0" applyProtection="0"/>
    <xf numFmtId="0" fontId="26" fillId="45" borderId="44" applyNumberFormat="0" applyAlignment="0" applyProtection="0"/>
    <xf numFmtId="0" fontId="63" fillId="46" borderId="4" applyNumberFormat="0" applyAlignment="0" applyProtection="0"/>
    <xf numFmtId="0" fontId="246" fillId="46" borderId="4" applyNumberFormat="0" applyAlignment="0" applyProtection="0"/>
    <xf numFmtId="0" fontId="189" fillId="48" borderId="5" applyNumberFormat="0" applyAlignment="0" applyProtection="0"/>
    <xf numFmtId="0" fontId="26" fillId="68" borderId="45" applyNumberFormat="0" applyAlignment="0" applyProtection="0"/>
    <xf numFmtId="0" fontId="189" fillId="48" borderId="5" applyNumberFormat="0" applyAlignment="0" applyProtection="0"/>
    <xf numFmtId="0" fontId="221" fillId="48" borderId="5" applyNumberForma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235" fontId="246" fillId="45" borderId="0" applyFill="0" applyBorder="0" applyAlignment="0">
      <alignment vertical="top"/>
    </xf>
    <xf numFmtId="236" fontId="246" fillId="0" borderId="0" applyFill="0" applyBorder="0" applyAlignment="0" applyProtection="0"/>
    <xf numFmtId="41" fontId="3" fillId="0" borderId="0" applyFont="0" applyBorder="0" applyAlignment="0" applyProtection="0"/>
    <xf numFmtId="0" fontId="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212" fontId="65" fillId="0" borderId="0" applyFill="0" applyBorder="0" applyAlignment="0" applyProtection="0"/>
    <xf numFmtId="310" fontId="2" fillId="0" borderId="0" applyFont="0" applyFill="0" applyBorder="0" applyAlignment="0" applyProtection="0"/>
    <xf numFmtId="43" fontId="247" fillId="0" borderId="0" applyFont="0" applyFill="0" applyBorder="0" applyAlignment="0" applyProtection="0"/>
    <xf numFmtId="43" fontId="247" fillId="0" borderId="0" applyFont="0" applyFill="0" applyBorder="0" applyAlignment="0" applyProtection="0"/>
    <xf numFmtId="198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26" fillId="0" borderId="0" applyFont="0" applyFill="0" applyBorder="0" applyAlignment="0" applyProtection="0"/>
    <xf numFmtId="310" fontId="2" fillId="0" borderId="0" applyFont="0" applyFill="0" applyBorder="0" applyAlignment="0" applyProtection="0"/>
    <xf numFmtId="310" fontId="2" fillId="0" borderId="0" applyFont="0" applyFill="0" applyBorder="0" applyAlignment="0" applyProtection="0"/>
    <xf numFmtId="310" fontId="2" fillId="0" borderId="0" applyFont="0" applyFill="0" applyBorder="0" applyAlignment="0" applyProtection="0"/>
    <xf numFmtId="41" fontId="219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1" fontId="219" fillId="0" borderId="0" applyFont="0" applyFill="0" applyBorder="0" applyAlignment="0" applyProtection="0"/>
    <xf numFmtId="198" fontId="26" fillId="0" borderId="0" applyFont="0" applyFill="0" applyBorder="0" applyAlignment="0" applyProtection="0"/>
    <xf numFmtId="212" fontId="65" fillId="0" borderId="0" applyFill="0" applyBorder="0" applyAlignment="0" applyProtection="0"/>
    <xf numFmtId="43" fontId="26" fillId="0" borderId="0" applyFont="0" applyFill="0" applyBorder="0" applyAlignment="0" applyProtection="0"/>
    <xf numFmtId="311" fontId="2" fillId="0" borderId="0" applyFont="0" applyFill="0" applyBorder="0" applyAlignment="0" applyProtection="0"/>
    <xf numFmtId="198" fontId="3" fillId="0" borderId="0" applyFont="0" applyFill="0" applyBorder="0" applyAlignment="0" applyProtection="0"/>
    <xf numFmtId="212" fontId="65" fillId="0" borderId="0" applyFill="0" applyBorder="0" applyAlignment="0" applyProtection="0"/>
    <xf numFmtId="43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3" fillId="0" borderId="0" applyFont="0" applyFill="0" applyBorder="0" applyAlignment="0" applyProtection="0"/>
    <xf numFmtId="212" fontId="65" fillId="0" borderId="0" applyFill="0" applyBorder="0" applyAlignment="0" applyProtection="0"/>
    <xf numFmtId="198" fontId="70" fillId="0" borderId="0" applyFont="0" applyFill="0" applyBorder="0" applyAlignment="0" applyProtection="0"/>
    <xf numFmtId="43" fontId="70" fillId="0" borderId="0" applyFont="0" applyFill="0" applyBorder="0" applyAlignment="0" applyProtection="0"/>
    <xf numFmtId="198" fontId="70" fillId="0" borderId="0" applyFont="0" applyFill="0" applyBorder="0" applyAlignment="0" applyProtection="0"/>
    <xf numFmtId="43" fontId="70" fillId="0" borderId="0" applyFont="0" applyFill="0" applyBorder="0" applyAlignment="0" applyProtection="0"/>
    <xf numFmtId="43" fontId="3" fillId="0" borderId="0" applyFont="0" applyFill="0" applyBorder="0" applyAlignment="0" applyProtection="0"/>
    <xf numFmtId="239" fontId="65" fillId="0" borderId="0" applyFill="0" applyBorder="0" applyAlignment="0" applyProtection="0"/>
    <xf numFmtId="212" fontId="65" fillId="0" borderId="0" applyFill="0" applyBorder="0" applyAlignment="0" applyProtection="0"/>
    <xf numFmtId="312" fontId="219" fillId="0" borderId="0" applyFont="0" applyFill="0" applyBorder="0" applyAlignment="0" applyProtection="0"/>
    <xf numFmtId="239" fontId="65" fillId="0" borderId="0" applyFill="0" applyBorder="0" applyAlignment="0" applyProtection="0"/>
    <xf numFmtId="212" fontId="65" fillId="0" borderId="0" applyFill="0" applyBorder="0" applyAlignment="0" applyProtection="0"/>
    <xf numFmtId="239" fontId="65" fillId="0" borderId="0" applyFill="0" applyBorder="0" applyAlignment="0" applyProtection="0"/>
    <xf numFmtId="208" fontId="56" fillId="0" borderId="0" applyFont="0" applyFill="0" applyBorder="0" applyAlignment="0" applyProtection="0"/>
    <xf numFmtId="208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08" fontId="56" fillId="0" borderId="0" applyFont="0" applyFill="0" applyBorder="0" applyAlignment="0" applyProtection="0"/>
    <xf numFmtId="208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198" fontId="56" fillId="0" borderId="0" applyFont="0" applyFill="0" applyBorder="0" applyAlignment="0" applyProtection="0"/>
    <xf numFmtId="239" fontId="65" fillId="0" borderId="0" applyFill="0" applyBorder="0" applyAlignment="0" applyProtection="0"/>
    <xf numFmtId="31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237" fontId="26" fillId="0" borderId="0" applyFont="0" applyFill="0" applyBorder="0" applyAlignment="0" applyProtection="0"/>
    <xf numFmtId="310" fontId="2" fillId="0" borderId="0" applyFont="0" applyFill="0" applyBorder="0" applyAlignment="0" applyProtection="0"/>
    <xf numFmtId="310" fontId="2" fillId="0" borderId="0" applyFont="0" applyFill="0" applyBorder="0" applyAlignment="0" applyProtection="0"/>
    <xf numFmtId="310" fontId="2" fillId="0" borderId="0" applyFont="0" applyFill="0" applyBorder="0" applyAlignment="0" applyProtection="0"/>
    <xf numFmtId="310" fontId="2" fillId="0" borderId="0" applyFont="0" applyFill="0" applyBorder="0" applyAlignment="0" applyProtection="0"/>
    <xf numFmtId="310" fontId="2" fillId="0" borderId="0" applyFont="0" applyFill="0" applyBorder="0" applyAlignment="0" applyProtection="0"/>
    <xf numFmtId="310" fontId="2" fillId="0" borderId="0" applyFont="0" applyFill="0" applyBorder="0" applyAlignment="0" applyProtection="0"/>
    <xf numFmtId="310" fontId="2" fillId="0" borderId="0" applyFont="0" applyFill="0" applyBorder="0" applyAlignment="0" applyProtection="0"/>
    <xf numFmtId="310" fontId="2" fillId="0" borderId="0" applyFont="0" applyFill="0" applyBorder="0" applyAlignment="0" applyProtection="0"/>
    <xf numFmtId="310" fontId="2" fillId="0" borderId="0" applyFont="0" applyFill="0" applyBorder="0" applyAlignment="0" applyProtection="0"/>
    <xf numFmtId="31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8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8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8" fontId="219" fillId="0" borderId="0" applyFont="0" applyFill="0" applyBorder="0" applyAlignment="0" applyProtection="0"/>
    <xf numFmtId="43" fontId="21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310" fontId="2" fillId="0" borderId="0" applyFont="0" applyFill="0" applyBorder="0" applyAlignment="0" applyProtection="0"/>
    <xf numFmtId="310" fontId="2" fillId="0" borderId="0" applyFont="0" applyFill="0" applyBorder="0" applyAlignment="0" applyProtection="0"/>
    <xf numFmtId="310" fontId="2" fillId="0" borderId="0" applyFont="0" applyFill="0" applyBorder="0" applyAlignment="0" applyProtection="0"/>
    <xf numFmtId="310" fontId="2" fillId="0" borderId="0" applyFont="0" applyFill="0" applyBorder="0" applyAlignment="0" applyProtection="0"/>
    <xf numFmtId="310" fontId="2" fillId="0" borderId="0" applyFont="0" applyFill="0" applyBorder="0" applyAlignment="0" applyProtection="0"/>
    <xf numFmtId="310" fontId="2" fillId="0" borderId="0" applyFont="0" applyFill="0" applyBorder="0" applyAlignment="0" applyProtection="0"/>
    <xf numFmtId="310" fontId="2" fillId="0" borderId="0" applyFont="0" applyFill="0" applyBorder="0" applyAlignment="0" applyProtection="0"/>
    <xf numFmtId="310" fontId="2" fillId="0" borderId="0" applyFont="0" applyFill="0" applyBorder="0" applyAlignment="0" applyProtection="0"/>
    <xf numFmtId="310" fontId="2" fillId="0" borderId="0" applyFont="0" applyFill="0" applyBorder="0" applyAlignment="0" applyProtection="0"/>
    <xf numFmtId="310" fontId="2" fillId="0" borderId="0" applyFont="0" applyFill="0" applyBorder="0" applyAlignment="0" applyProtection="0"/>
    <xf numFmtId="198" fontId="3" fillId="0" borderId="0" applyFont="0" applyFill="0" applyBorder="0" applyAlignment="0" applyProtection="0"/>
    <xf numFmtId="198" fontId="219" fillId="0" borderId="0" applyFont="0" applyFill="0" applyBorder="0" applyAlignment="0" applyProtection="0"/>
    <xf numFmtId="43" fontId="219" fillId="0" borderId="0" applyFont="0" applyFill="0" applyBorder="0" applyAlignment="0" applyProtection="0"/>
    <xf numFmtId="43" fontId="3" fillId="0" borderId="0" applyFont="0" applyFill="0" applyBorder="0" applyAlignment="0" applyProtection="0"/>
    <xf numFmtId="310" fontId="2" fillId="0" borderId="0" applyFont="0" applyFill="0" applyBorder="0" applyAlignment="0" applyProtection="0"/>
    <xf numFmtId="310" fontId="2" fillId="0" borderId="0" applyFont="0" applyFill="0" applyBorder="0" applyAlignment="0" applyProtection="0"/>
    <xf numFmtId="310" fontId="2" fillId="0" borderId="0" applyFont="0" applyFill="0" applyBorder="0" applyAlignment="0" applyProtection="0"/>
    <xf numFmtId="310" fontId="2" fillId="0" borderId="0" applyFont="0" applyFill="0" applyBorder="0" applyAlignment="0" applyProtection="0"/>
    <xf numFmtId="310" fontId="2" fillId="0" borderId="0" applyFont="0" applyFill="0" applyBorder="0" applyAlignment="0" applyProtection="0"/>
    <xf numFmtId="310" fontId="2" fillId="0" borderId="0" applyFont="0" applyFill="0" applyBorder="0" applyAlignment="0" applyProtection="0"/>
    <xf numFmtId="310" fontId="2" fillId="0" borderId="0" applyFont="0" applyFill="0" applyBorder="0" applyAlignment="0" applyProtection="0"/>
    <xf numFmtId="310" fontId="2" fillId="0" borderId="0" applyFont="0" applyFill="0" applyBorder="0" applyAlignment="0" applyProtection="0"/>
    <xf numFmtId="310" fontId="2" fillId="0" borderId="0" applyFont="0" applyFill="0" applyBorder="0" applyAlignment="0" applyProtection="0"/>
    <xf numFmtId="310" fontId="2" fillId="0" borderId="0" applyFont="0" applyFill="0" applyBorder="0" applyAlignment="0" applyProtection="0"/>
    <xf numFmtId="198" fontId="219" fillId="0" borderId="0" applyFont="0" applyFill="0" applyBorder="0" applyAlignment="0" applyProtection="0"/>
    <xf numFmtId="43" fontId="219" fillId="0" borderId="0" applyFont="0" applyFill="0" applyBorder="0" applyAlignment="0" applyProtection="0"/>
    <xf numFmtId="310" fontId="2" fillId="0" borderId="0" applyFont="0" applyFill="0" applyBorder="0" applyAlignment="0" applyProtection="0"/>
    <xf numFmtId="310" fontId="2" fillId="0" borderId="0" applyFont="0" applyFill="0" applyBorder="0" applyAlignment="0" applyProtection="0"/>
    <xf numFmtId="310" fontId="2" fillId="0" borderId="0" applyFont="0" applyFill="0" applyBorder="0" applyAlignment="0" applyProtection="0"/>
    <xf numFmtId="310" fontId="2" fillId="0" borderId="0" applyFont="0" applyFill="0" applyBorder="0" applyAlignment="0" applyProtection="0"/>
    <xf numFmtId="310" fontId="2" fillId="0" borderId="0" applyFont="0" applyFill="0" applyBorder="0" applyAlignment="0" applyProtection="0"/>
    <xf numFmtId="310" fontId="2" fillId="0" borderId="0" applyFont="0" applyFill="0" applyBorder="0" applyAlignment="0" applyProtection="0"/>
    <xf numFmtId="310" fontId="2" fillId="0" borderId="0" applyFont="0" applyFill="0" applyBorder="0" applyAlignment="0" applyProtection="0"/>
    <xf numFmtId="310" fontId="2" fillId="0" borderId="0" applyFont="0" applyFill="0" applyBorder="0" applyAlignment="0" applyProtection="0"/>
    <xf numFmtId="310" fontId="2" fillId="0" borderId="0" applyFont="0" applyFill="0" applyBorder="0" applyAlignment="0" applyProtection="0"/>
    <xf numFmtId="310" fontId="2" fillId="0" borderId="0" applyFont="0" applyFill="0" applyBorder="0" applyAlignment="0" applyProtection="0"/>
    <xf numFmtId="198" fontId="219" fillId="0" borderId="0" applyFont="0" applyFill="0" applyBorder="0" applyAlignment="0" applyProtection="0"/>
    <xf numFmtId="43" fontId="219" fillId="0" borderId="0" applyFont="0" applyFill="0" applyBorder="0" applyAlignment="0" applyProtection="0"/>
    <xf numFmtId="310" fontId="2" fillId="0" borderId="0" applyFont="0" applyFill="0" applyBorder="0" applyAlignment="0" applyProtection="0"/>
    <xf numFmtId="310" fontId="2" fillId="0" borderId="0" applyFont="0" applyFill="0" applyBorder="0" applyAlignment="0" applyProtection="0"/>
    <xf numFmtId="310" fontId="2" fillId="0" borderId="0" applyFont="0" applyFill="0" applyBorder="0" applyAlignment="0" applyProtection="0"/>
    <xf numFmtId="310" fontId="2" fillId="0" borderId="0" applyFont="0" applyFill="0" applyBorder="0" applyAlignment="0" applyProtection="0"/>
    <xf numFmtId="310" fontId="2" fillId="0" borderId="0" applyFont="0" applyFill="0" applyBorder="0" applyAlignment="0" applyProtection="0"/>
    <xf numFmtId="310" fontId="2" fillId="0" borderId="0" applyFont="0" applyFill="0" applyBorder="0" applyAlignment="0" applyProtection="0"/>
    <xf numFmtId="310" fontId="2" fillId="0" borderId="0" applyFont="0" applyFill="0" applyBorder="0" applyAlignment="0" applyProtection="0"/>
    <xf numFmtId="310" fontId="2" fillId="0" borderId="0" applyFont="0" applyFill="0" applyBorder="0" applyAlignment="0" applyProtection="0"/>
    <xf numFmtId="31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8" fontId="219" fillId="0" borderId="0" applyFont="0" applyFill="0" applyBorder="0" applyAlignment="0" applyProtection="0"/>
    <xf numFmtId="43" fontId="219" fillId="0" borderId="0" applyFont="0" applyFill="0" applyBorder="0" applyAlignment="0" applyProtection="0"/>
    <xf numFmtId="198" fontId="24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42" fillId="0" borderId="0" applyFont="0" applyFill="0" applyBorder="0" applyAlignment="0" applyProtection="0"/>
    <xf numFmtId="198" fontId="242" fillId="0" borderId="0" applyFont="0" applyFill="0" applyBorder="0" applyAlignment="0" applyProtection="0"/>
    <xf numFmtId="43" fontId="242" fillId="0" borderId="0" applyFont="0" applyFill="0" applyBorder="0" applyAlignment="0" applyProtection="0"/>
    <xf numFmtId="198" fontId="219" fillId="0" borderId="0" applyFont="0" applyFill="0" applyBorder="0" applyAlignment="0" applyProtection="0"/>
    <xf numFmtId="43" fontId="219" fillId="0" borderId="0" applyFont="0" applyFill="0" applyBorder="0" applyAlignment="0" applyProtection="0"/>
    <xf numFmtId="198" fontId="219" fillId="0" borderId="0" applyFont="0" applyFill="0" applyBorder="0" applyAlignment="0" applyProtection="0"/>
    <xf numFmtId="43" fontId="219" fillId="0" borderId="0" applyFont="0" applyFill="0" applyBorder="0" applyAlignment="0" applyProtection="0"/>
    <xf numFmtId="198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310" fontId="2" fillId="0" borderId="0" applyFont="0" applyFill="0" applyBorder="0" applyAlignment="0" applyProtection="0"/>
    <xf numFmtId="310" fontId="2" fillId="0" borderId="0" applyFont="0" applyFill="0" applyBorder="0" applyAlignment="0" applyProtection="0"/>
    <xf numFmtId="310" fontId="2" fillId="0" borderId="0" applyFont="0" applyFill="0" applyBorder="0" applyAlignment="0" applyProtection="0"/>
    <xf numFmtId="239" fontId="65" fillId="0" borderId="0" applyFill="0" applyBorder="0" applyAlignment="0" applyProtection="0"/>
    <xf numFmtId="239" fontId="65" fillId="0" borderId="0" applyFill="0" applyBorder="0" applyAlignment="0" applyProtection="0"/>
    <xf numFmtId="239" fontId="65" fillId="0" borderId="0" applyFill="0" applyBorder="0" applyAlignment="0" applyProtection="0"/>
    <xf numFmtId="239" fontId="65" fillId="0" borderId="0" applyFill="0" applyBorder="0" applyAlignment="0" applyProtection="0"/>
    <xf numFmtId="239" fontId="65" fillId="0" borderId="0" applyFill="0" applyBorder="0" applyAlignment="0" applyProtection="0"/>
    <xf numFmtId="239" fontId="65" fillId="0" borderId="0" applyFill="0" applyBorder="0" applyAlignment="0" applyProtection="0"/>
    <xf numFmtId="239" fontId="65" fillId="0" borderId="0" applyFill="0" applyBorder="0" applyAlignment="0" applyProtection="0"/>
    <xf numFmtId="225" fontId="65" fillId="0" borderId="0" applyFont="0" applyFill="0" applyBorder="0" applyAlignment="0" applyProtection="0"/>
    <xf numFmtId="225" fontId="65" fillId="0" borderId="0" applyFont="0" applyFill="0" applyBorder="0" applyAlignment="0" applyProtection="0"/>
    <xf numFmtId="225" fontId="65" fillId="0" borderId="0" applyFont="0" applyFill="0" applyBorder="0" applyAlignment="0" applyProtection="0"/>
    <xf numFmtId="237" fontId="26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219" fillId="0" borderId="0" applyFont="0" applyFill="0" applyBorder="0" applyAlignment="0" applyProtection="0"/>
    <xf numFmtId="198" fontId="3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3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98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225" fontId="65" fillId="0" borderId="0" applyFont="0" applyFill="0" applyBorder="0" applyAlignment="0" applyProtection="0"/>
    <xf numFmtId="198" fontId="3" fillId="0" borderId="0" applyFont="0" applyFill="0" applyBorder="0" applyAlignment="0" applyProtection="0"/>
    <xf numFmtId="239" fontId="65" fillId="0" borderId="0" applyFont="0" applyFill="0" applyBorder="0" applyAlignment="0" applyProtection="0"/>
    <xf numFmtId="43" fontId="3" fillId="0" borderId="0" applyFont="0" applyFill="0" applyBorder="0" applyAlignment="0" applyProtection="0"/>
    <xf numFmtId="200" fontId="65" fillId="0" borderId="0" applyFont="0" applyFill="0" applyBorder="0" applyAlignment="0" applyProtection="0"/>
    <xf numFmtId="200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237" fontId="65" fillId="0" borderId="0" applyFill="0" applyBorder="0" applyAlignment="0" applyProtection="0"/>
    <xf numFmtId="43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240" fontId="65" fillId="0" borderId="0" applyFont="0" applyFill="0" applyBorder="0" applyAlignment="0" applyProtection="0"/>
    <xf numFmtId="198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98" fontId="120" fillId="0" borderId="0" applyFont="0" applyFill="0" applyBorder="0" applyAlignment="0" applyProtection="0"/>
    <xf numFmtId="198" fontId="120" fillId="0" borderId="0" applyFont="0" applyFill="0" applyBorder="0" applyAlignment="0" applyProtection="0"/>
    <xf numFmtId="43" fontId="120" fillId="0" borderId="0" applyFont="0" applyFill="0" applyBorder="0" applyAlignment="0" applyProtection="0"/>
    <xf numFmtId="43" fontId="1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9" fillId="0" borderId="0" applyFont="0" applyFill="0" applyBorder="0" applyAlignment="0" applyProtection="0"/>
    <xf numFmtId="43" fontId="219" fillId="0" borderId="0" applyFont="0" applyFill="0" applyBorder="0" applyAlignment="0" applyProtection="0"/>
    <xf numFmtId="198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241" fontId="65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9" fillId="0" borderId="0" applyFont="0" applyFill="0" applyBorder="0" applyAlignment="0" applyProtection="0"/>
    <xf numFmtId="43" fontId="219" fillId="0" borderId="0" applyFont="0" applyFill="0" applyBorder="0" applyAlignment="0" applyProtection="0"/>
    <xf numFmtId="239" fontId="65" fillId="0" borderId="0" applyFont="0" applyFill="0" applyBorder="0" applyAlignment="0" applyProtection="0"/>
    <xf numFmtId="198" fontId="219" fillId="0" borderId="0" applyFont="0" applyFill="0" applyBorder="0" applyAlignment="0" applyProtection="0"/>
    <xf numFmtId="43" fontId="219" fillId="0" borderId="0" applyFont="0" applyFill="0" applyBorder="0" applyAlignment="0" applyProtection="0"/>
    <xf numFmtId="198" fontId="219" fillId="0" borderId="0" applyFont="0" applyFill="0" applyBorder="0" applyAlignment="0" applyProtection="0"/>
    <xf numFmtId="43" fontId="219" fillId="0" borderId="0" applyFont="0" applyFill="0" applyBorder="0" applyAlignment="0" applyProtection="0"/>
    <xf numFmtId="310" fontId="219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43" fontId="219" fillId="0" borderId="0" applyFont="0" applyFill="0" applyBorder="0" applyAlignment="0" applyProtection="0"/>
    <xf numFmtId="43" fontId="219" fillId="0" borderId="0" applyFont="0" applyFill="0" applyBorder="0" applyAlignment="0" applyProtection="0"/>
    <xf numFmtId="43" fontId="219" fillId="0" borderId="0" applyFont="0" applyFill="0" applyBorder="0" applyAlignment="0" applyProtection="0"/>
    <xf numFmtId="43" fontId="219" fillId="0" borderId="0" applyFont="0" applyFill="0" applyBorder="0" applyAlignment="0" applyProtection="0"/>
    <xf numFmtId="188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313" fontId="2" fillId="0" borderId="0" applyFont="0" applyFill="0" applyBorder="0" applyAlignment="0" applyProtection="0"/>
    <xf numFmtId="31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37" fontId="26" fillId="0" borderId="0" applyFont="0" applyFill="0" applyBorder="0" applyAlignment="0" applyProtection="0"/>
    <xf numFmtId="198" fontId="74" fillId="0" borderId="0" applyFont="0" applyFill="0" applyBorder="0" applyAlignment="0" applyProtection="0"/>
    <xf numFmtId="43" fontId="74" fillId="0" borderId="0" applyFont="0" applyFill="0" applyBorder="0" applyAlignment="0" applyProtection="0"/>
    <xf numFmtId="198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5" fontId="65" fillId="0" borderId="0" applyFont="0" applyFill="0" applyBorder="0" applyAlignment="0" applyProtection="0"/>
    <xf numFmtId="310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43" fontId="247" fillId="0" borderId="0" applyFont="0" applyFill="0" applyBorder="0" applyAlignment="0" applyProtection="0"/>
    <xf numFmtId="43" fontId="247" fillId="0" borderId="0" applyFont="0" applyFill="0" applyBorder="0" applyAlignment="0" applyProtection="0"/>
    <xf numFmtId="198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8" fontId="2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8" fontId="248" fillId="0" borderId="0" applyFont="0" applyFill="0" applyBorder="0" applyAlignment="0" applyProtection="0"/>
    <xf numFmtId="43" fontId="24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37" fontId="26" fillId="0" borderId="0" applyFont="0" applyFill="0" applyBorder="0" applyAlignment="0" applyProtection="0"/>
    <xf numFmtId="237" fontId="26" fillId="0" borderId="0" applyFont="0" applyFill="0" applyBorder="0" applyAlignment="0" applyProtection="0"/>
    <xf numFmtId="237" fontId="26" fillId="0" borderId="0" applyFont="0" applyFill="0" applyBorder="0" applyAlignment="0" applyProtection="0"/>
    <xf numFmtId="237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5" fillId="0" borderId="0" applyFont="0" applyFill="0" applyBorder="0" applyAlignment="0" applyProtection="0"/>
    <xf numFmtId="198" fontId="219" fillId="0" borderId="0" applyFont="0" applyFill="0" applyBorder="0" applyAlignment="0" applyProtection="0"/>
    <xf numFmtId="43" fontId="219" fillId="0" borderId="0" applyFont="0" applyFill="0" applyBorder="0" applyAlignment="0" applyProtection="0"/>
    <xf numFmtId="198" fontId="219" fillId="0" borderId="0" applyFont="0" applyFill="0" applyBorder="0" applyAlignment="0" applyProtection="0"/>
    <xf numFmtId="43" fontId="219" fillId="0" borderId="0" applyFont="0" applyFill="0" applyBorder="0" applyAlignment="0" applyProtection="0"/>
    <xf numFmtId="310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43" fontId="219" fillId="0" borderId="0" applyFont="0" applyFill="0" applyBorder="0" applyAlignment="0" applyProtection="0"/>
    <xf numFmtId="43" fontId="219" fillId="0" borderId="0" applyFont="0" applyFill="0" applyBorder="0" applyAlignment="0" applyProtection="0"/>
    <xf numFmtId="198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237" fontId="26" fillId="0" borderId="0" applyFont="0" applyFill="0" applyBorder="0" applyAlignment="0" applyProtection="0"/>
    <xf numFmtId="0" fontId="3" fillId="0" borderId="0" applyFont="0" applyFill="0" applyBorder="0" applyAlignment="0" applyProtection="0"/>
    <xf numFmtId="31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8" fontId="242" fillId="0" borderId="0" applyFont="0" applyFill="0" applyBorder="0" applyAlignment="0" applyProtection="0"/>
    <xf numFmtId="43" fontId="242" fillId="0" borderId="0" applyFont="0" applyFill="0" applyBorder="0" applyAlignment="0" applyProtection="0"/>
    <xf numFmtId="198" fontId="219" fillId="0" borderId="0" applyFont="0" applyFill="0" applyBorder="0" applyAlignment="0" applyProtection="0"/>
    <xf numFmtId="43" fontId="219" fillId="0" borderId="0" applyFont="0" applyFill="0" applyBorder="0" applyAlignment="0" applyProtection="0"/>
    <xf numFmtId="198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237" fontId="26" fillId="0" borderId="0" applyFont="0" applyFill="0" applyBorder="0" applyAlignment="0" applyProtection="0"/>
    <xf numFmtId="310" fontId="2" fillId="0" borderId="0" applyFont="0" applyFill="0" applyBorder="0" applyAlignment="0" applyProtection="0"/>
    <xf numFmtId="310" fontId="2" fillId="0" borderId="0" applyFont="0" applyFill="0" applyBorder="0" applyAlignment="0" applyProtection="0"/>
    <xf numFmtId="237" fontId="26" fillId="0" borderId="0" applyFont="0" applyFill="0" applyBorder="0" applyAlignment="0" applyProtection="0"/>
    <xf numFmtId="195" fontId="219" fillId="0" borderId="0" applyFont="0" applyFill="0" applyBorder="0" applyAlignment="0" applyProtection="0"/>
    <xf numFmtId="195" fontId="219" fillId="0" borderId="0" applyFont="0" applyFill="0" applyBorder="0" applyAlignment="0" applyProtection="0"/>
    <xf numFmtId="195" fontId="219" fillId="0" borderId="0" applyFont="0" applyFill="0" applyBorder="0" applyAlignment="0" applyProtection="0"/>
    <xf numFmtId="197" fontId="3" fillId="0" borderId="0" applyFont="0" applyFill="0" applyBorder="0" applyAlignment="0" applyProtection="0"/>
    <xf numFmtId="238" fontId="2" fillId="0" borderId="0"/>
    <xf numFmtId="238" fontId="19" fillId="0" borderId="0"/>
    <xf numFmtId="238" fontId="19" fillId="0" borderId="0"/>
    <xf numFmtId="244" fontId="246" fillId="45" borderId="6" applyFill="0" applyBorder="0" applyAlignment="0">
      <alignment horizontal="right"/>
    </xf>
    <xf numFmtId="0" fontId="3" fillId="0" borderId="0" applyFont="0" applyFill="0" applyBorder="0" applyAlignment="0" applyProtection="0"/>
    <xf numFmtId="197" fontId="219" fillId="0" borderId="0" applyFont="0" applyFill="0" applyBorder="0" applyAlignment="0" applyProtection="0"/>
    <xf numFmtId="315" fontId="19" fillId="0" borderId="0" applyFont="0" applyFill="0" applyBorder="0" applyAlignment="0" applyProtection="0"/>
    <xf numFmtId="245" fontId="2" fillId="0" borderId="0"/>
    <xf numFmtId="245" fontId="19" fillId="0" borderId="0"/>
    <xf numFmtId="245" fontId="19" fillId="0" borderId="0"/>
    <xf numFmtId="250" fontId="81" fillId="0" borderId="0">
      <protection locked="0"/>
    </xf>
    <xf numFmtId="237" fontId="2" fillId="0" borderId="0"/>
    <xf numFmtId="237" fontId="19" fillId="0" borderId="0"/>
    <xf numFmtId="0" fontId="77" fillId="0" borderId="0" applyNumberFormat="0" applyFill="0" applyBorder="0" applyAlignment="0" applyProtection="0"/>
    <xf numFmtId="0" fontId="82" fillId="92" borderId="0" applyNumberFormat="0" applyBorder="0" applyAlignment="0" applyProtection="0"/>
    <xf numFmtId="0" fontId="82" fillId="93" borderId="0" applyNumberFormat="0" applyBorder="0" applyAlignment="0" applyProtection="0"/>
    <xf numFmtId="0" fontId="82" fillId="94" borderId="0" applyNumberFormat="0" applyBorder="0" applyAlignment="0" applyProtection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84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249" fillId="0" borderId="0" applyNumberFormat="0" applyFill="0" applyBorder="0" applyAlignment="0" applyProtection="0"/>
    <xf numFmtId="250" fontId="81" fillId="0" borderId="0">
      <protection locked="0"/>
    </xf>
    <xf numFmtId="0" fontId="88" fillId="10" borderId="0" applyNumberFormat="0" applyBorder="0" applyAlignment="0" applyProtection="0"/>
    <xf numFmtId="0" fontId="26" fillId="109" borderId="0" applyNumberFormat="0" applyBorder="0" applyAlignment="0" applyProtection="0"/>
    <xf numFmtId="0" fontId="88" fillId="10" borderId="0" applyNumberFormat="0" applyBorder="0" applyAlignment="0" applyProtection="0"/>
    <xf numFmtId="0" fontId="250" fillId="10" borderId="0" applyNumberFormat="0" applyBorder="0" applyAlignment="0" applyProtection="0"/>
    <xf numFmtId="38" fontId="5" fillId="18" borderId="0" applyNumberFormat="0" applyBorder="0" applyAlignment="0" applyProtection="0"/>
    <xf numFmtId="38" fontId="268" fillId="18" borderId="0" applyNumberFormat="0" applyBorder="0" applyAlignment="0" applyProtection="0"/>
    <xf numFmtId="0" fontId="156" fillId="0" borderId="0">
      <alignment horizontal="left"/>
    </xf>
    <xf numFmtId="0" fontId="215" fillId="95" borderId="49"/>
    <xf numFmtId="0" fontId="251" fillId="71" borderId="50">
      <alignment vertical="center" wrapText="1"/>
    </xf>
    <xf numFmtId="0" fontId="92" fillId="0" borderId="15" applyNumberFormat="0" applyFill="0" applyAlignment="0" applyProtection="0"/>
    <xf numFmtId="0" fontId="252" fillId="0" borderId="51" applyNumberFormat="0" applyFill="0" applyAlignment="0" applyProtection="0"/>
    <xf numFmtId="0" fontId="92" fillId="0" borderId="15" applyNumberFormat="0" applyFill="0" applyAlignment="0" applyProtection="0"/>
    <xf numFmtId="0" fontId="216" fillId="0" borderId="15" applyNumberFormat="0" applyFill="0" applyAlignment="0" applyProtection="0"/>
    <xf numFmtId="0" fontId="253" fillId="0" borderId="17" applyNumberFormat="0" applyFill="0" applyAlignment="0" applyProtection="0"/>
    <xf numFmtId="0" fontId="26" fillId="0" borderId="56" applyNumberFormat="0" applyFill="0" applyAlignment="0" applyProtection="0"/>
    <xf numFmtId="0" fontId="253" fillId="0" borderId="17" applyNumberFormat="0" applyFill="0" applyAlignment="0" applyProtection="0"/>
    <xf numFmtId="0" fontId="190" fillId="0" borderId="17" applyNumberFormat="0" applyFill="0" applyAlignment="0" applyProtection="0"/>
    <xf numFmtId="0" fontId="100" fillId="0" borderId="18" applyNumberFormat="0" applyFill="0" applyAlignment="0" applyProtection="0"/>
    <xf numFmtId="0" fontId="102" fillId="0" borderId="52" applyNumberFormat="0" applyFill="0" applyAlignment="0" applyProtection="0"/>
    <xf numFmtId="0" fontId="100" fillId="0" borderId="18" applyNumberFormat="0" applyFill="0" applyAlignment="0" applyProtection="0"/>
    <xf numFmtId="0" fontId="254" fillId="0" borderId="18" applyNumberFormat="0" applyFill="0" applyAlignment="0" applyProtection="0"/>
    <xf numFmtId="0" fontId="100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254" fillId="0" borderId="0" applyNumberFormat="0" applyFill="0" applyBorder="0" applyAlignment="0" applyProtection="0"/>
    <xf numFmtId="250" fontId="81" fillId="0" borderId="0">
      <protection locked="0"/>
    </xf>
    <xf numFmtId="250" fontId="255" fillId="0" borderId="0">
      <protection locked="0"/>
    </xf>
    <xf numFmtId="0" fontId="45" fillId="0" borderId="0"/>
    <xf numFmtId="0" fontId="104" fillId="12" borderId="4" applyNumberFormat="0" applyAlignment="0" applyProtection="0"/>
    <xf numFmtId="10" fontId="5" fillId="58" borderId="2" applyNumberFormat="0" applyBorder="0" applyAlignment="0" applyProtection="0"/>
    <xf numFmtId="10" fontId="5" fillId="52" borderId="2" applyNumberFormat="0" applyBorder="0" applyAlignment="0" applyProtection="0"/>
    <xf numFmtId="10" fontId="268" fillId="52" borderId="2" applyNumberFormat="0" applyBorder="0" applyAlignment="0" applyProtection="0"/>
    <xf numFmtId="0" fontId="256" fillId="12" borderId="4" applyNumberFormat="0" applyAlignment="0" applyProtection="0"/>
    <xf numFmtId="0" fontId="26" fillId="110" borderId="44" applyNumberFormat="0" applyAlignment="0" applyProtection="0"/>
    <xf numFmtId="0" fontId="256" fillId="12" borderId="4" applyNumberFormat="0" applyAlignment="0" applyProtection="0"/>
    <xf numFmtId="0" fontId="26" fillId="110" borderId="44" applyNumberFormat="0" applyAlignment="0" applyProtection="0"/>
    <xf numFmtId="0" fontId="112" fillId="12" borderId="4" applyNumberFormat="0" applyAlignment="0" applyProtection="0"/>
    <xf numFmtId="0" fontId="112" fillId="12" borderId="4" applyNumberFormat="0" applyAlignment="0" applyProtection="0"/>
    <xf numFmtId="0" fontId="256" fillId="12" borderId="4" applyNumberFormat="0" applyAlignment="0" applyProtection="0"/>
    <xf numFmtId="0" fontId="112" fillId="12" borderId="4" applyNumberFormat="0" applyAlignment="0" applyProtection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6" fillId="0" borderId="21" applyNumberFormat="0" applyFill="0" applyAlignment="0" applyProtection="0"/>
    <xf numFmtId="0" fontId="26" fillId="0" borderId="57" applyNumberFormat="0" applyFill="0" applyAlignment="0" applyProtection="0"/>
    <xf numFmtId="0" fontId="6" fillId="0" borderId="21" applyNumberFormat="0" applyFill="0" applyAlignment="0" applyProtection="0"/>
    <xf numFmtId="0" fontId="223" fillId="0" borderId="21" applyNumberFormat="0" applyFill="0" applyAlignment="0" applyProtection="0"/>
    <xf numFmtId="0" fontId="221" fillId="52" borderId="0">
      <alignment horizontal="left" wrapText="1"/>
    </xf>
    <xf numFmtId="0" fontId="75" fillId="21" borderId="0" applyNumberFormat="0" applyBorder="0" applyAlignment="0" applyProtection="0"/>
    <xf numFmtId="0" fontId="26" fillId="69" borderId="0" applyNumberFormat="0" applyBorder="0" applyAlignment="0" applyProtection="0"/>
    <xf numFmtId="0" fontId="75" fillId="21" borderId="0" applyNumberFormat="0" applyBorder="0" applyAlignment="0" applyProtection="0"/>
    <xf numFmtId="0" fontId="131" fillId="21" borderId="0" applyNumberFormat="0" applyBorder="0" applyAlignment="0" applyProtection="0"/>
    <xf numFmtId="0" fontId="246" fillId="0" borderId="0"/>
    <xf numFmtId="0" fontId="3" fillId="0" borderId="0"/>
    <xf numFmtId="0" fontId="3" fillId="0" borderId="0"/>
    <xf numFmtId="239" fontId="116" fillId="0" borderId="0"/>
    <xf numFmtId="0" fontId="70" fillId="0" borderId="0"/>
    <xf numFmtId="0" fontId="26" fillId="0" borderId="0"/>
    <xf numFmtId="0" fontId="70" fillId="0" borderId="0"/>
    <xf numFmtId="0" fontId="219" fillId="0" borderId="0"/>
    <xf numFmtId="0" fontId="70" fillId="0" borderId="0"/>
    <xf numFmtId="0" fontId="5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96" fillId="0" borderId="0"/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203" fillId="0" borderId="0"/>
    <xf numFmtId="0" fontId="31" fillId="0" borderId="0">
      <alignment vertical="top"/>
    </xf>
    <xf numFmtId="0" fontId="31" fillId="0" borderId="0">
      <alignment vertical="top"/>
    </xf>
    <xf numFmtId="0" fontId="219" fillId="0" borderId="0"/>
    <xf numFmtId="0" fontId="219" fillId="0" borderId="0"/>
    <xf numFmtId="0" fontId="219" fillId="0" borderId="0"/>
    <xf numFmtId="0" fontId="2" fillId="0" borderId="0"/>
    <xf numFmtId="0" fontId="219" fillId="0" borderId="0"/>
    <xf numFmtId="0" fontId="219" fillId="0" borderId="0"/>
    <xf numFmtId="0" fontId="219" fillId="0" borderId="0"/>
    <xf numFmtId="0" fontId="219" fillId="0" borderId="0"/>
    <xf numFmtId="0" fontId="219" fillId="0" borderId="0"/>
    <xf numFmtId="0" fontId="219" fillId="0" borderId="0"/>
    <xf numFmtId="0" fontId="219" fillId="0" borderId="0"/>
    <xf numFmtId="0" fontId="219" fillId="0" borderId="0"/>
    <xf numFmtId="0" fontId="219" fillId="0" borderId="0"/>
    <xf numFmtId="0" fontId="219" fillId="0" borderId="0"/>
    <xf numFmtId="0" fontId="119" fillId="0" borderId="0"/>
    <xf numFmtId="0" fontId="3" fillId="0" borderId="0"/>
    <xf numFmtId="0" fontId="219" fillId="0" borderId="0"/>
    <xf numFmtId="0" fontId="219" fillId="0" borderId="0"/>
    <xf numFmtId="0" fontId="219" fillId="0" borderId="0"/>
    <xf numFmtId="0" fontId="219" fillId="0" borderId="0"/>
    <xf numFmtId="0" fontId="219" fillId="0" borderId="0"/>
    <xf numFmtId="0" fontId="219" fillId="0" borderId="0"/>
    <xf numFmtId="0" fontId="219" fillId="0" borderId="0"/>
    <xf numFmtId="0" fontId="219" fillId="0" borderId="0"/>
    <xf numFmtId="0" fontId="219" fillId="0" borderId="0"/>
    <xf numFmtId="0" fontId="219" fillId="0" borderId="0"/>
    <xf numFmtId="0" fontId="3" fillId="0" borderId="0"/>
    <xf numFmtId="0" fontId="219" fillId="0" borderId="0"/>
    <xf numFmtId="0" fontId="219" fillId="0" borderId="0"/>
    <xf numFmtId="0" fontId="219" fillId="0" borderId="0"/>
    <xf numFmtId="0" fontId="219" fillId="0" borderId="0"/>
    <xf numFmtId="0" fontId="219" fillId="0" borderId="0"/>
    <xf numFmtId="0" fontId="219" fillId="0" borderId="0"/>
    <xf numFmtId="0" fontId="219" fillId="0" borderId="0"/>
    <xf numFmtId="0" fontId="219" fillId="0" borderId="0"/>
    <xf numFmtId="0" fontId="219" fillId="0" borderId="0"/>
    <xf numFmtId="0" fontId="219" fillId="0" borderId="0"/>
    <xf numFmtId="0" fontId="219" fillId="0" borderId="0"/>
    <xf numFmtId="0" fontId="219" fillId="0" borderId="0"/>
    <xf numFmtId="0" fontId="219" fillId="0" borderId="0"/>
    <xf numFmtId="0" fontId="219" fillId="0" borderId="0"/>
    <xf numFmtId="0" fontId="219" fillId="0" borderId="0"/>
    <xf numFmtId="0" fontId="219" fillId="0" borderId="0"/>
    <xf numFmtId="0" fontId="219" fillId="0" borderId="0"/>
    <xf numFmtId="0" fontId="219" fillId="0" borderId="0"/>
    <xf numFmtId="0" fontId="219" fillId="0" borderId="0"/>
    <xf numFmtId="0" fontId="219" fillId="0" borderId="0"/>
    <xf numFmtId="0" fontId="219" fillId="0" borderId="0"/>
    <xf numFmtId="0" fontId="219" fillId="0" borderId="0"/>
    <xf numFmtId="0" fontId="219" fillId="0" borderId="0"/>
    <xf numFmtId="0" fontId="219" fillId="0" borderId="0"/>
    <xf numFmtId="0" fontId="219" fillId="0" borderId="0"/>
    <xf numFmtId="0" fontId="219" fillId="0" borderId="0"/>
    <xf numFmtId="0" fontId="219" fillId="0" borderId="0"/>
    <xf numFmtId="0" fontId="219" fillId="0" borderId="0"/>
    <xf numFmtId="0" fontId="219" fillId="0" borderId="0"/>
    <xf numFmtId="0" fontId="219" fillId="0" borderId="0"/>
    <xf numFmtId="0" fontId="31" fillId="0" borderId="0">
      <alignment vertical="top"/>
    </xf>
    <xf numFmtId="0" fontId="219" fillId="0" borderId="0"/>
    <xf numFmtId="0" fontId="219" fillId="0" borderId="0"/>
    <xf numFmtId="0" fontId="219" fillId="0" borderId="0"/>
    <xf numFmtId="0" fontId="219" fillId="0" borderId="0"/>
    <xf numFmtId="0" fontId="2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37" fontId="48" fillId="0" borderId="0"/>
    <xf numFmtId="0" fontId="2" fillId="0" borderId="0"/>
    <xf numFmtId="0" fontId="2" fillId="0" borderId="0"/>
    <xf numFmtId="0" fontId="31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 applyFont="0" applyFill="0" applyBorder="0" applyAlignment="0" applyProtection="0"/>
    <xf numFmtId="0" fontId="242" fillId="0" borderId="0"/>
    <xf numFmtId="0" fontId="2" fillId="0" borderId="0"/>
    <xf numFmtId="0" fontId="242" fillId="0" borderId="0"/>
    <xf numFmtId="0" fontId="242" fillId="0" borderId="0"/>
    <xf numFmtId="0" fontId="242" fillId="0" borderId="0"/>
    <xf numFmtId="0" fontId="219" fillId="0" borderId="0"/>
    <xf numFmtId="0" fontId="242" fillId="0" borderId="0"/>
    <xf numFmtId="0" fontId="242" fillId="0" borderId="0"/>
    <xf numFmtId="0" fontId="242" fillId="0" borderId="0"/>
    <xf numFmtId="0" fontId="242" fillId="0" borderId="0"/>
    <xf numFmtId="0" fontId="242" fillId="0" borderId="0"/>
    <xf numFmtId="0" fontId="31" fillId="0" borderId="0">
      <alignment vertical="top"/>
    </xf>
    <xf numFmtId="0" fontId="242" fillId="0" borderId="0"/>
    <xf numFmtId="0" fontId="219" fillId="0" borderId="0"/>
    <xf numFmtId="0" fontId="3" fillId="0" borderId="0"/>
    <xf numFmtId="0" fontId="31" fillId="0" borderId="0">
      <alignment vertical="top"/>
    </xf>
    <xf numFmtId="0" fontId="31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219" fillId="0" borderId="0"/>
    <xf numFmtId="0" fontId="219" fillId="0" borderId="0"/>
    <xf numFmtId="0" fontId="219" fillId="0" borderId="0"/>
    <xf numFmtId="0" fontId="18" fillId="0" borderId="0"/>
    <xf numFmtId="0" fontId="65" fillId="0" borderId="0"/>
    <xf numFmtId="0" fontId="2" fillId="0" borderId="0"/>
    <xf numFmtId="0" fontId="74" fillId="0" borderId="0"/>
    <xf numFmtId="0" fontId="219" fillId="0" borderId="0"/>
    <xf numFmtId="0" fontId="3" fillId="0" borderId="0"/>
    <xf numFmtId="0" fontId="3" fillId="0" borderId="0" applyFont="0" applyFill="0" applyBorder="0" applyAlignment="0" applyProtection="0"/>
    <xf numFmtId="0" fontId="26" fillId="0" borderId="0"/>
    <xf numFmtId="0" fontId="26" fillId="0" borderId="0"/>
    <xf numFmtId="0" fontId="31" fillId="0" borderId="0">
      <alignment vertical="top"/>
    </xf>
    <xf numFmtId="0" fontId="18" fillId="0" borderId="0"/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9" fillId="0" borderId="0"/>
    <xf numFmtId="0" fontId="2" fillId="0" borderId="0"/>
    <xf numFmtId="0" fontId="219" fillId="0" borderId="0"/>
    <xf numFmtId="0" fontId="31" fillId="0" borderId="0">
      <alignment vertical="top"/>
    </xf>
    <xf numFmtId="0" fontId="2" fillId="0" borderId="0"/>
    <xf numFmtId="0" fontId="2" fillId="0" borderId="0"/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219" fillId="0" borderId="0"/>
    <xf numFmtId="0" fontId="219" fillId="0" borderId="0"/>
    <xf numFmtId="0" fontId="219" fillId="0" borderId="0"/>
    <xf numFmtId="0" fontId="219" fillId="0" borderId="0"/>
    <xf numFmtId="0" fontId="26" fillId="0" borderId="0"/>
    <xf numFmtId="0" fontId="3" fillId="0" borderId="0"/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0" borderId="0"/>
    <xf numFmtId="0" fontId="65" fillId="0" borderId="0"/>
    <xf numFmtId="0" fontId="2" fillId="0" borderId="0"/>
    <xf numFmtId="0" fontId="219" fillId="0" borderId="0"/>
    <xf numFmtId="0" fontId="219" fillId="0" borderId="0"/>
    <xf numFmtId="0" fontId="26" fillId="0" borderId="0"/>
    <xf numFmtId="0" fontId="26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5" fillId="0" borderId="0"/>
    <xf numFmtId="0" fontId="219" fillId="0" borderId="0"/>
    <xf numFmtId="0" fontId="219" fillId="0" borderId="0"/>
    <xf numFmtId="0" fontId="26" fillId="0" borderId="0"/>
    <xf numFmtId="0" fontId="26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2" fillId="0" borderId="0"/>
    <xf numFmtId="0" fontId="219" fillId="0" borderId="0"/>
    <xf numFmtId="0" fontId="242" fillId="0" borderId="0"/>
    <xf numFmtId="0" fontId="2" fillId="0" borderId="0"/>
    <xf numFmtId="0" fontId="3" fillId="0" borderId="0"/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0" fillId="0" borderId="0"/>
    <xf numFmtId="0" fontId="2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9" fillId="0" borderId="0"/>
    <xf numFmtId="0" fontId="219" fillId="0" borderId="0"/>
    <xf numFmtId="0" fontId="219" fillId="0" borderId="0"/>
    <xf numFmtId="0" fontId="219" fillId="0" borderId="0"/>
    <xf numFmtId="0" fontId="2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219" fillId="0" borderId="0"/>
    <xf numFmtId="0" fontId="219" fillId="0" borderId="0"/>
    <xf numFmtId="0" fontId="219" fillId="0" borderId="0"/>
    <xf numFmtId="0" fontId="219" fillId="0" borderId="0"/>
    <xf numFmtId="0" fontId="219" fillId="0" borderId="0"/>
    <xf numFmtId="0" fontId="219" fillId="0" borderId="0"/>
    <xf numFmtId="0" fontId="219" fillId="0" borderId="0"/>
    <xf numFmtId="0" fontId="2" fillId="0" borderId="0"/>
    <xf numFmtId="0" fontId="219" fillId="0" borderId="0"/>
    <xf numFmtId="0" fontId="219" fillId="0" borderId="0"/>
    <xf numFmtId="0" fontId="26" fillId="0" borderId="0"/>
    <xf numFmtId="0" fontId="219" fillId="0" borderId="0"/>
    <xf numFmtId="0" fontId="2" fillId="0" borderId="0"/>
    <xf numFmtId="39" fontId="257" fillId="0" borderId="0"/>
    <xf numFmtId="0" fontId="2" fillId="0" borderId="0"/>
    <xf numFmtId="0" fontId="2" fillId="0" borderId="0"/>
    <xf numFmtId="0" fontId="2" fillId="0" borderId="0"/>
    <xf numFmtId="0" fontId="26" fillId="0" borderId="0"/>
    <xf numFmtId="0" fontId="130" fillId="0" borderId="0"/>
    <xf numFmtId="0" fontId="2" fillId="9" borderId="22" applyNumberFormat="0" applyFont="0" applyAlignment="0" applyProtection="0"/>
    <xf numFmtId="0" fontId="219" fillId="9" borderId="22" applyNumberFormat="0" applyFont="0" applyAlignment="0" applyProtection="0"/>
    <xf numFmtId="41" fontId="3" fillId="0" borderId="0" applyFont="0" applyFill="0" applyBorder="0" applyAlignment="0" applyProtection="0"/>
    <xf numFmtId="0" fontId="258" fillId="46" borderId="23" applyNumberFormat="0" applyAlignment="0" applyProtection="0"/>
    <xf numFmtId="0" fontId="26" fillId="45" borderId="47" applyNumberFormat="0" applyAlignment="0" applyProtection="0"/>
    <xf numFmtId="0" fontId="258" fillId="46" borderId="23" applyNumberFormat="0" applyAlignment="0" applyProtection="0"/>
    <xf numFmtId="0" fontId="259" fillId="46" borderId="23" applyNumberFormat="0" applyAlignment="0" applyProtection="0"/>
    <xf numFmtId="263" fontId="246" fillId="45" borderId="0" applyFill="0" applyBorder="0" applyAlignment="0" applyProtection="0">
      <protection locked="0"/>
    </xf>
    <xf numFmtId="191" fontId="246" fillId="45" borderId="0" applyFill="0" applyBorder="0" applyAlignment="0" applyProtection="0">
      <alignment vertical="top"/>
    </xf>
    <xf numFmtId="264" fontId="246" fillId="0" borderId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9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89" fillId="0" borderId="0" applyFont="0" applyFill="0" applyBorder="0" applyAlignment="0" applyProtection="0"/>
    <xf numFmtId="9" fontId="65" fillId="0" borderId="0" applyFill="0" applyBorder="0" applyAlignment="0" applyProtection="0"/>
    <xf numFmtId="9" fontId="21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4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65" fillId="0" borderId="0" applyFill="0" applyBorder="0" applyAlignment="0" applyProtection="0"/>
    <xf numFmtId="9" fontId="18" fillId="0" borderId="0" applyFont="0" applyFill="0" applyBorder="0" applyAlignment="0" applyProtection="0"/>
    <xf numFmtId="9" fontId="219" fillId="0" borderId="0" applyFont="0" applyFill="0" applyBorder="0" applyAlignment="0" applyProtection="0"/>
    <xf numFmtId="9" fontId="2" fillId="0" borderId="0" applyFont="0" applyFill="0" applyBorder="0" applyAlignment="0" applyProtection="0"/>
    <xf numFmtId="10" fontId="132" fillId="58" borderId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215" fontId="219" fillId="0" borderId="0"/>
    <xf numFmtId="4" fontId="31" fillId="71" borderId="23" applyNumberFormat="0" applyProtection="0">
      <alignment vertical="center"/>
    </xf>
    <xf numFmtId="4" fontId="31" fillId="71" borderId="23" applyNumberFormat="0" applyProtection="0">
      <alignment horizontal="left" vertical="center" indent="1"/>
    </xf>
    <xf numFmtId="4" fontId="31" fillId="71" borderId="23" applyNumberFormat="0" applyProtection="0">
      <alignment horizontal="left" vertical="center" indent="1"/>
    </xf>
    <xf numFmtId="0" fontId="219" fillId="96" borderId="23" applyNumberFormat="0" applyProtection="0">
      <alignment horizontal="left" vertical="center" indent="1"/>
    </xf>
    <xf numFmtId="4" fontId="153" fillId="97" borderId="23" applyNumberFormat="0" applyProtection="0">
      <alignment horizontal="left" vertical="center" indent="1"/>
    </xf>
    <xf numFmtId="4" fontId="31" fillId="98" borderId="53" applyNumberFormat="0" applyProtection="0">
      <alignment horizontal="left" vertical="center" indent="1"/>
    </xf>
    <xf numFmtId="4" fontId="145" fillId="98" borderId="23" applyNumberFormat="0" applyProtection="0">
      <alignment horizontal="left" vertical="center" indent="1"/>
    </xf>
    <xf numFmtId="4" fontId="31" fillId="99" borderId="23" applyNumberFormat="0" applyProtection="0">
      <alignment horizontal="left" vertical="center" indent="1"/>
    </xf>
    <xf numFmtId="0" fontId="219" fillId="99" borderId="23" applyNumberFormat="0" applyProtection="0">
      <alignment horizontal="left" vertical="center" indent="1"/>
    </xf>
    <xf numFmtId="0" fontId="219" fillId="100" borderId="23" applyNumberFormat="0" applyProtection="0">
      <alignment horizontal="left" vertical="center" indent="1"/>
    </xf>
    <xf numFmtId="0" fontId="219" fillId="18" borderId="23" applyNumberFormat="0" applyProtection="0">
      <alignment horizontal="left" vertical="center" indent="1"/>
    </xf>
    <xf numFmtId="0" fontId="219" fillId="96" borderId="23" applyNumberFormat="0" applyProtection="0">
      <alignment horizontal="left" vertical="center" indent="1"/>
    </xf>
    <xf numFmtId="4" fontId="31" fillId="52" borderId="23" applyNumberFormat="0" applyProtection="0">
      <alignment horizontal="left" vertical="center" indent="1"/>
    </xf>
    <xf numFmtId="4" fontId="31" fillId="98" borderId="23" applyNumberFormat="0" applyProtection="0">
      <alignment horizontal="right" vertical="center"/>
    </xf>
    <xf numFmtId="0" fontId="219" fillId="96" borderId="23" applyNumberFormat="0" applyProtection="0">
      <alignment horizontal="left" vertical="center" indent="1"/>
    </xf>
    <xf numFmtId="0" fontId="219" fillId="96" borderId="23" applyNumberFormat="0" applyProtection="0">
      <alignment horizontal="left" vertical="center" indent="1"/>
    </xf>
    <xf numFmtId="0" fontId="146" fillId="0" borderId="0" applyNumberFormat="0" applyProtection="0"/>
    <xf numFmtId="4" fontId="147" fillId="98" borderId="23" applyNumberFormat="0" applyProtection="0">
      <alignment horizontal="right" vertical="center"/>
    </xf>
    <xf numFmtId="0" fontId="148" fillId="0" borderId="0" applyNumberFormat="0" applyFill="0" applyBorder="0" applyAlignment="0" applyProtection="0"/>
    <xf numFmtId="0" fontId="48" fillId="0" borderId="0"/>
    <xf numFmtId="3" fontId="219" fillId="0" borderId="2" applyNumberFormat="0" applyFont="0" applyFill="0" applyAlignment="0" applyProtection="0">
      <alignment vertical="center"/>
    </xf>
    <xf numFmtId="0" fontId="26" fillId="0" borderId="0"/>
    <xf numFmtId="0" fontId="44" fillId="0" borderId="41" applyBorder="0">
      <alignment vertical="justify"/>
    </xf>
    <xf numFmtId="0" fontId="3" fillId="0" borderId="0" applyFill="0" applyBorder="0" applyAlignment="0"/>
    <xf numFmtId="262" fontId="3" fillId="0" borderId="0" applyFill="0" applyBorder="0" applyAlignment="0"/>
    <xf numFmtId="0" fontId="212" fillId="0" borderId="0" applyNumberFormat="0" applyFill="0" applyBorder="0" applyAlignment="0" applyProtection="0"/>
    <xf numFmtId="0" fontId="214" fillId="0" borderId="0" applyNumberFormat="0" applyFill="0" applyBorder="0" applyAlignment="0" applyProtection="0"/>
    <xf numFmtId="0" fontId="260" fillId="0" borderId="0" applyNumberFormat="0" applyFill="0" applyBorder="0" applyAlignment="0" applyProtection="0"/>
    <xf numFmtId="0" fontId="214" fillId="0" borderId="0" applyNumberFormat="0" applyFill="0" applyBorder="0" applyAlignment="0" applyProtection="0"/>
    <xf numFmtId="0" fontId="261" fillId="0" borderId="0" applyNumberFormat="0" applyFill="0" applyBorder="0" applyAlignment="0" applyProtection="0"/>
    <xf numFmtId="0" fontId="26" fillId="0" borderId="54" applyNumberFormat="0" applyFill="0" applyAlignment="0" applyProtection="0"/>
    <xf numFmtId="0" fontId="210" fillId="0" borderId="35" applyNumberFormat="0" applyFill="0" applyAlignment="0" applyProtection="0"/>
    <xf numFmtId="40" fontId="130" fillId="0" borderId="0" applyFont="0" applyFill="0" applyBorder="0" applyAlignment="0" applyProtection="0"/>
    <xf numFmtId="188" fontId="225" fillId="0" borderId="0" applyFont="0" applyFill="0" applyBorder="0" applyAlignment="0" applyProtection="0"/>
    <xf numFmtId="0" fontId="262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2" fillId="0" borderId="0" applyNumberFormat="0" applyFill="0" applyBorder="0" applyAlignment="0" applyProtection="0"/>
    <xf numFmtId="0" fontId="263" fillId="0" borderId="0" applyNumberFormat="0" applyFill="0" applyBorder="0" applyAlignment="0" applyProtection="0"/>
    <xf numFmtId="0" fontId="103" fillId="0" borderId="55"/>
    <xf numFmtId="0" fontId="142" fillId="0" borderId="0" applyNumberFormat="0" applyFont="0" applyFill="0" applyBorder="0" applyProtection="0">
      <alignment horizontal="center" vertical="center" wrapText="1"/>
    </xf>
    <xf numFmtId="0" fontId="15" fillId="0" borderId="0"/>
    <xf numFmtId="0" fontId="33" fillId="12" borderId="4" applyNumberFormat="0" applyAlignment="0" applyProtection="0"/>
    <xf numFmtId="43" fontId="26" fillId="0" borderId="0" applyFont="0" applyFill="0" applyBorder="0" applyAlignment="0" applyProtection="0"/>
    <xf numFmtId="0" fontId="28" fillId="28" borderId="0" applyNumberFormat="0" applyBorder="0" applyAlignment="0" applyProtection="0"/>
    <xf numFmtId="0" fontId="28" fillId="31" borderId="0" applyNumberFormat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234" fontId="219" fillId="0" borderId="0" applyFont="0" applyFill="0" applyBorder="0" applyAlignment="0" applyProtection="0"/>
    <xf numFmtId="264" fontId="2" fillId="0" borderId="0" applyFont="0" applyFill="0" applyBorder="0" applyAlignment="0" applyProtection="0"/>
    <xf numFmtId="314" fontId="2" fillId="0" borderId="0" applyFont="0" applyFill="0" applyBorder="0" applyAlignment="0" applyProtection="0"/>
    <xf numFmtId="314" fontId="2" fillId="0" borderId="0" applyFont="0" applyFill="0" applyBorder="0" applyAlignment="0" applyProtection="0"/>
    <xf numFmtId="314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294" fontId="2" fillId="0" borderId="0" applyFont="0" applyFill="0" applyBorder="0" applyAlignment="0" applyProtection="0"/>
    <xf numFmtId="294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264" fontId="2" fillId="0" borderId="0" applyFont="0" applyFill="0" applyBorder="0" applyAlignment="0" applyProtection="0"/>
    <xf numFmtId="314" fontId="2" fillId="0" borderId="0" applyFont="0" applyFill="0" applyBorder="0" applyAlignment="0" applyProtection="0"/>
    <xf numFmtId="314" fontId="2" fillId="0" borderId="0" applyFont="0" applyFill="0" applyBorder="0" applyAlignment="0" applyProtection="0"/>
    <xf numFmtId="314" fontId="2" fillId="0" borderId="0" applyFont="0" applyFill="0" applyBorder="0" applyAlignment="0" applyProtection="0"/>
    <xf numFmtId="29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247" fillId="0" borderId="0" applyFont="0" applyFill="0" applyBorder="0" applyAlignment="0" applyProtection="0"/>
    <xf numFmtId="43" fontId="24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0" fillId="0" borderId="0" applyFont="0" applyFill="0" applyBorder="0" applyAlignment="0" applyProtection="0"/>
    <xf numFmtId="198" fontId="219" fillId="0" borderId="0" applyFont="0" applyFill="0" applyBorder="0" applyAlignment="0" applyProtection="0"/>
    <xf numFmtId="198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1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219" fillId="0" borderId="0" applyFont="0" applyFill="0" applyBorder="0" applyAlignment="0" applyProtection="0"/>
    <xf numFmtId="43" fontId="21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0" fontId="264" fillId="0" borderId="0" applyNumberFormat="0" applyFont="0" applyFill="0" applyBorder="0" applyProtection="0">
      <alignment vertical="center"/>
    </xf>
    <xf numFmtId="43" fontId="50" fillId="0" borderId="0" applyFont="0" applyFill="0" applyBorder="0" applyAlignment="0" applyProtection="0"/>
    <xf numFmtId="43" fontId="247" fillId="0" borderId="0" applyFont="0" applyFill="0" applyBorder="0" applyAlignment="0" applyProtection="0"/>
    <xf numFmtId="43" fontId="247" fillId="0" borderId="0" applyFont="0" applyFill="0" applyBorder="0" applyAlignment="0" applyProtection="0"/>
    <xf numFmtId="43" fontId="50" fillId="0" borderId="0" applyFont="0" applyFill="0" applyBorder="0" applyAlignment="0" applyProtection="0"/>
    <xf numFmtId="0" fontId="264" fillId="0" borderId="0" applyNumberFormat="0" applyFont="0" applyFill="0" applyBorder="0" applyProtection="0">
      <alignment vertical="center"/>
    </xf>
    <xf numFmtId="43" fontId="50" fillId="0" borderId="0" applyFont="0" applyFill="0" applyBorder="0" applyAlignment="0" applyProtection="0"/>
    <xf numFmtId="198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247" fillId="0" borderId="0" applyFont="0" applyFill="0" applyBorder="0" applyAlignment="0" applyProtection="0"/>
    <xf numFmtId="208" fontId="219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64" fillId="0" borderId="0" applyNumberFormat="0" applyFont="0" applyFill="0" applyBorder="0" applyProtection="0">
      <alignment vertic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69" fillId="0" borderId="0" applyFont="0" applyFill="0" applyBorder="0" applyAlignment="0" applyProtection="0"/>
    <xf numFmtId="43" fontId="21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63" fontId="3" fillId="0" borderId="0" applyFont="0" applyFill="0" applyBorder="0" applyAlignment="0" applyProtection="0"/>
    <xf numFmtId="43" fontId="21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8" fontId="219" fillId="0" borderId="0" applyFont="0" applyFill="0" applyBorder="0" applyAlignment="0" applyProtection="0"/>
    <xf numFmtId="43" fontId="21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62" fillId="0" borderId="0" applyNumberFormat="0" applyFill="0" applyBorder="0" applyAlignment="0" applyProtection="0">
      <alignment vertical="top"/>
      <protection locked="0"/>
    </xf>
    <xf numFmtId="0" fontId="161" fillId="0" borderId="0" applyNumberFormat="0" applyFill="0" applyBorder="0" applyAlignment="0" applyProtection="0">
      <alignment vertical="top"/>
      <protection locked="0"/>
    </xf>
    <xf numFmtId="0" fontId="161" fillId="0" borderId="0" applyNumberFormat="0" applyFill="0" applyBorder="0" applyAlignment="0" applyProtection="0">
      <alignment vertical="top"/>
      <protection locked="0"/>
    </xf>
    <xf numFmtId="0" fontId="265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7" fillId="0" borderId="0" applyNumberFormat="0" applyFill="0" applyBorder="0" applyProtection="0">
      <alignment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5" fillId="0" borderId="0" applyNumberFormat="0" applyFill="0" applyBorder="0" applyAlignment="0" applyProtection="0">
      <alignment vertical="top"/>
      <protection locked="0"/>
    </xf>
    <xf numFmtId="0" fontId="266" fillId="0" borderId="0" applyNumberFormat="0" applyFill="0" applyBorder="0" applyAlignment="0" applyProtection="0">
      <alignment vertical="top"/>
      <protection locked="0"/>
    </xf>
    <xf numFmtId="0" fontId="12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19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69" fillId="0" borderId="0"/>
    <xf numFmtId="0" fontId="69" fillId="0" borderId="0"/>
    <xf numFmtId="0" fontId="3" fillId="0" borderId="0"/>
    <xf numFmtId="0" fontId="31" fillId="0" borderId="0">
      <alignment vertical="top"/>
    </xf>
    <xf numFmtId="0" fontId="69" fillId="0" borderId="0"/>
    <xf numFmtId="0" fontId="31" fillId="0" borderId="0">
      <alignment vertical="top"/>
    </xf>
    <xf numFmtId="0" fontId="31" fillId="0" borderId="0">
      <alignment vertical="top"/>
    </xf>
    <xf numFmtId="0" fontId="69" fillId="0" borderId="0"/>
    <xf numFmtId="0" fontId="31" fillId="0" borderId="0">
      <alignment vertical="top"/>
    </xf>
    <xf numFmtId="0" fontId="2" fillId="0" borderId="0"/>
    <xf numFmtId="0" fontId="219" fillId="0" borderId="0"/>
    <xf numFmtId="0" fontId="56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19" fillId="0" borderId="0"/>
    <xf numFmtId="0" fontId="2" fillId="0" borderId="0"/>
    <xf numFmtId="0" fontId="219" fillId="0" borderId="0"/>
    <xf numFmtId="0" fontId="3" fillId="0" borderId="0"/>
    <xf numFmtId="0" fontId="2" fillId="0" borderId="0"/>
    <xf numFmtId="0" fontId="247" fillId="0" borderId="0"/>
    <xf numFmtId="0" fontId="3" fillId="0" borderId="0"/>
    <xf numFmtId="0" fontId="15" fillId="0" borderId="0"/>
    <xf numFmtId="0" fontId="2" fillId="0" borderId="0"/>
    <xf numFmtId="0" fontId="50" fillId="0" borderId="0"/>
    <xf numFmtId="0" fontId="19" fillId="0" borderId="0"/>
    <xf numFmtId="0" fontId="50" fillId="0" borderId="0"/>
    <xf numFmtId="0" fontId="26" fillId="0" borderId="0"/>
    <xf numFmtId="0" fontId="50" fillId="0" borderId="0"/>
    <xf numFmtId="0" fontId="50" fillId="0" borderId="0"/>
    <xf numFmtId="0" fontId="247" fillId="0" borderId="0"/>
    <xf numFmtId="0" fontId="2" fillId="0" borderId="0"/>
    <xf numFmtId="0" fontId="2" fillId="0" borderId="0"/>
    <xf numFmtId="0" fontId="219" fillId="0" borderId="0"/>
    <xf numFmtId="0" fontId="247" fillId="0" borderId="0"/>
    <xf numFmtId="0" fontId="3" fillId="0" borderId="0"/>
    <xf numFmtId="0" fontId="3" fillId="0" borderId="0"/>
    <xf numFmtId="0" fontId="219" fillId="0" borderId="0"/>
    <xf numFmtId="0" fontId="3" fillId="0" borderId="0"/>
    <xf numFmtId="0" fontId="50" fillId="0" borderId="0"/>
    <xf numFmtId="0" fontId="2" fillId="0" borderId="0"/>
    <xf numFmtId="0" fontId="69" fillId="0" borderId="0"/>
    <xf numFmtId="0" fontId="19" fillId="0" borderId="0"/>
    <xf numFmtId="0" fontId="31" fillId="0" borderId="0">
      <alignment vertical="top"/>
    </xf>
    <xf numFmtId="0" fontId="2" fillId="0" borderId="0"/>
    <xf numFmtId="0" fontId="264" fillId="0" borderId="0"/>
    <xf numFmtId="0" fontId="2" fillId="0" borderId="0"/>
    <xf numFmtId="0" fontId="69" fillId="0" borderId="0"/>
    <xf numFmtId="0" fontId="31" fillId="0" borderId="0">
      <alignment vertical="top"/>
    </xf>
    <xf numFmtId="0" fontId="2" fillId="0" borderId="0"/>
    <xf numFmtId="0" fontId="31" fillId="0" borderId="0">
      <alignment vertical="top"/>
    </xf>
    <xf numFmtId="0" fontId="2" fillId="0" borderId="0"/>
    <xf numFmtId="0" fontId="2" fillId="0" borderId="0"/>
    <xf numFmtId="0" fontId="3" fillId="0" borderId="0"/>
    <xf numFmtId="0" fontId="2" fillId="0" borderId="0"/>
    <xf numFmtId="0" fontId="219" fillId="0" borderId="0"/>
    <xf numFmtId="0" fontId="2" fillId="0" borderId="0"/>
    <xf numFmtId="0" fontId="2" fillId="0" borderId="0"/>
    <xf numFmtId="0" fontId="70" fillId="0" borderId="0"/>
    <xf numFmtId="0" fontId="70" fillId="0" borderId="0"/>
    <xf numFmtId="0" fontId="2" fillId="0" borderId="0"/>
    <xf numFmtId="0" fontId="2" fillId="0" borderId="0"/>
    <xf numFmtId="0" fontId="219" fillId="0" borderId="0"/>
    <xf numFmtId="0" fontId="1" fillId="70" borderId="46" applyNumberFormat="0" applyFont="0" applyAlignment="0" applyProtection="0"/>
    <xf numFmtId="0" fontId="1" fillId="70" borderId="46" applyNumberFormat="0" applyFont="0" applyAlignment="0" applyProtection="0"/>
    <xf numFmtId="0" fontId="215" fillId="0" borderId="15" applyNumberFormat="0" applyFill="0" applyAlignment="0" applyProtection="0"/>
    <xf numFmtId="0" fontId="216" fillId="0" borderId="17" applyNumberFormat="0" applyFill="0" applyAlignment="0" applyProtection="0"/>
    <xf numFmtId="0" fontId="217" fillId="0" borderId="18" applyNumberFormat="0" applyFill="0" applyAlignment="0" applyProtection="0"/>
    <xf numFmtId="0" fontId="26" fillId="0" borderId="0"/>
    <xf numFmtId="0" fontId="26" fillId="0" borderId="0"/>
    <xf numFmtId="316" fontId="196" fillId="0" borderId="0"/>
    <xf numFmtId="43" fontId="196" fillId="0" borderId="0" applyFont="0" applyFill="0" applyBorder="0" applyAlignment="0" applyProtection="0"/>
    <xf numFmtId="9" fontId="196" fillId="0" borderId="0" applyFont="0" applyFill="0" applyBorder="0" applyAlignment="0" applyProtection="0"/>
    <xf numFmtId="316" fontId="3" fillId="0" borderId="0"/>
    <xf numFmtId="43" fontId="3" fillId="0" borderId="0" applyNumberFormat="0" applyFill="0" applyBorder="0" applyAlignment="0" applyProtection="0"/>
    <xf numFmtId="316" fontId="198" fillId="108" borderId="0" applyNumberFormat="0" applyBorder="0" applyAlignment="0" applyProtection="0"/>
    <xf numFmtId="316" fontId="3" fillId="0" borderId="0"/>
    <xf numFmtId="316" fontId="196" fillId="0" borderId="0"/>
    <xf numFmtId="43" fontId="196" fillId="0" borderId="0" applyFont="0" applyFill="0" applyBorder="0" applyAlignment="0" applyProtection="0"/>
    <xf numFmtId="9" fontId="196" fillId="0" borderId="0" applyFont="0" applyFill="0" applyBorder="0" applyAlignment="0" applyProtection="0"/>
    <xf numFmtId="316" fontId="196" fillId="0" borderId="0"/>
    <xf numFmtId="9" fontId="196" fillId="0" borderId="0" applyFont="0" applyFill="0" applyBorder="0" applyAlignment="0" applyProtection="0"/>
    <xf numFmtId="43" fontId="196" fillId="0" borderId="0" applyFont="0" applyFill="0" applyBorder="0" applyAlignment="0" applyProtection="0"/>
    <xf numFmtId="316" fontId="3" fillId="0" borderId="0"/>
    <xf numFmtId="316" fontId="196" fillId="0" borderId="0"/>
    <xf numFmtId="9" fontId="196" fillId="0" borderId="0" applyFont="0" applyFill="0" applyBorder="0" applyAlignment="0" applyProtection="0"/>
    <xf numFmtId="43" fontId="196" fillId="0" borderId="0" applyFont="0" applyFill="0" applyBorder="0" applyAlignment="0" applyProtection="0"/>
    <xf numFmtId="316" fontId="3" fillId="0" borderId="0"/>
    <xf numFmtId="316" fontId="196" fillId="0" borderId="0"/>
    <xf numFmtId="9" fontId="196" fillId="0" borderId="0" applyFont="0" applyFill="0" applyBorder="0" applyAlignment="0" applyProtection="0"/>
    <xf numFmtId="43" fontId="196" fillId="0" borderId="0" applyFont="0" applyFill="0" applyBorder="0" applyAlignment="0" applyProtection="0"/>
    <xf numFmtId="316" fontId="3" fillId="0" borderId="0"/>
    <xf numFmtId="316" fontId="196" fillId="0" borderId="0"/>
    <xf numFmtId="9" fontId="196" fillId="0" borderId="0" applyFont="0" applyFill="0" applyBorder="0" applyAlignment="0" applyProtection="0"/>
    <xf numFmtId="43" fontId="196" fillId="0" borderId="0" applyFont="0" applyFill="0" applyBorder="0" applyAlignment="0" applyProtection="0"/>
    <xf numFmtId="316" fontId="3" fillId="0" borderId="0"/>
    <xf numFmtId="43" fontId="196" fillId="0" borderId="0" applyFont="0" applyFill="0" applyBorder="0" applyAlignment="0" applyProtection="0"/>
    <xf numFmtId="43" fontId="196" fillId="0" borderId="0" applyFont="0" applyFill="0" applyBorder="0" applyAlignment="0" applyProtection="0"/>
    <xf numFmtId="9" fontId="196" fillId="0" borderId="0" applyFont="0" applyFill="0" applyBorder="0" applyAlignment="0" applyProtection="0"/>
    <xf numFmtId="316" fontId="196" fillId="0" borderId="0"/>
    <xf numFmtId="43" fontId="196" fillId="0" borderId="0" applyFont="0" applyFill="0" applyBorder="0" applyAlignment="0" applyProtection="0"/>
    <xf numFmtId="9" fontId="196" fillId="0" borderId="0" applyFont="0" applyFill="0" applyBorder="0" applyAlignment="0" applyProtection="0"/>
    <xf numFmtId="316" fontId="196" fillId="0" borderId="0"/>
    <xf numFmtId="43" fontId="196" fillId="0" borderId="0" applyFont="0" applyFill="0" applyBorder="0" applyAlignment="0" applyProtection="0"/>
    <xf numFmtId="9" fontId="196" fillId="0" borderId="0" applyFont="0" applyFill="0" applyBorder="0" applyAlignment="0" applyProtection="0"/>
    <xf numFmtId="316" fontId="196" fillId="0" borderId="0"/>
    <xf numFmtId="43" fontId="196" fillId="0" borderId="0" applyFont="0" applyFill="0" applyBorder="0" applyAlignment="0" applyProtection="0"/>
    <xf numFmtId="9" fontId="196" fillId="0" borderId="0" applyFont="0" applyFill="0" applyBorder="0" applyAlignment="0" applyProtection="0"/>
    <xf numFmtId="316" fontId="196" fillId="0" borderId="0"/>
    <xf numFmtId="43" fontId="196" fillId="0" borderId="0" applyFont="0" applyFill="0" applyBorder="0" applyAlignment="0" applyProtection="0"/>
    <xf numFmtId="9" fontId="196" fillId="0" borderId="0" applyFont="0" applyFill="0" applyBorder="0" applyAlignment="0" applyProtection="0"/>
    <xf numFmtId="316" fontId="196" fillId="0" borderId="0"/>
    <xf numFmtId="43" fontId="196" fillId="0" borderId="0" applyFont="0" applyFill="0" applyBorder="0" applyAlignment="0" applyProtection="0"/>
    <xf numFmtId="9" fontId="196" fillId="0" borderId="0" applyFont="0" applyFill="0" applyBorder="0" applyAlignment="0" applyProtection="0"/>
    <xf numFmtId="316" fontId="196" fillId="0" borderId="0"/>
    <xf numFmtId="43" fontId="196" fillId="0" borderId="0" applyFont="0" applyFill="0" applyBorder="0" applyAlignment="0" applyProtection="0"/>
    <xf numFmtId="9" fontId="196" fillId="0" borderId="0" applyFont="0" applyFill="0" applyBorder="0" applyAlignment="0" applyProtection="0"/>
    <xf numFmtId="316" fontId="196" fillId="0" borderId="0"/>
    <xf numFmtId="43" fontId="196" fillId="0" borderId="0" applyFont="0" applyFill="0" applyBorder="0" applyAlignment="0" applyProtection="0"/>
    <xf numFmtId="9" fontId="196" fillId="0" borderId="0" applyFont="0" applyFill="0" applyBorder="0" applyAlignment="0" applyProtection="0"/>
    <xf numFmtId="316" fontId="196" fillId="0" borderId="0"/>
    <xf numFmtId="43" fontId="196" fillId="0" borderId="0" applyFont="0" applyFill="0" applyBorder="0" applyAlignment="0" applyProtection="0"/>
    <xf numFmtId="9" fontId="196" fillId="0" borderId="0" applyFont="0" applyFill="0" applyBorder="0" applyAlignment="0" applyProtection="0"/>
    <xf numFmtId="316" fontId="196" fillId="0" borderId="0"/>
    <xf numFmtId="43" fontId="196" fillId="0" borderId="0" applyFont="0" applyFill="0" applyBorder="0" applyAlignment="0" applyProtection="0"/>
    <xf numFmtId="9" fontId="196" fillId="0" borderId="0" applyFont="0" applyFill="0" applyBorder="0" applyAlignment="0" applyProtection="0"/>
    <xf numFmtId="316" fontId="196" fillId="0" borderId="0"/>
    <xf numFmtId="9" fontId="196" fillId="0" borderId="0" applyFont="0" applyFill="0" applyBorder="0" applyAlignment="0" applyProtection="0"/>
    <xf numFmtId="316" fontId="196" fillId="0" borderId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9" borderId="0" applyNumberFormat="0" applyBorder="0" applyAlignment="0" applyProtection="0"/>
    <xf numFmtId="0" fontId="50" fillId="39" borderId="0" applyNumberFormat="0" applyBorder="0" applyAlignment="0" applyProtection="0"/>
    <xf numFmtId="0" fontId="50" fillId="41" borderId="0" applyNumberFormat="0" applyBorder="0" applyAlignment="0" applyProtection="0"/>
    <xf numFmtId="0" fontId="50" fillId="41" borderId="0" applyNumberFormat="0" applyBorder="0" applyAlignment="0" applyProtection="0"/>
    <xf numFmtId="0" fontId="50" fillId="29" borderId="0" applyNumberFormat="0" applyBorder="0" applyAlignment="0" applyProtection="0"/>
    <xf numFmtId="0" fontId="50" fillId="29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28" borderId="0" applyNumberFormat="0" applyBorder="0" applyAlignment="0" applyProtection="0"/>
    <xf numFmtId="0" fontId="153" fillId="0" borderId="0" applyNumberFormat="0" applyFill="0" applyBorder="0" applyAlignment="0" applyProtection="0"/>
    <xf numFmtId="0" fontId="50" fillId="28" borderId="0" applyNumberFormat="0" applyBorder="0" applyAlignment="0" applyProtection="0"/>
    <xf numFmtId="237" fontId="26" fillId="0" borderId="0" applyFont="0" applyFill="0" applyBorder="0" applyAlignment="0" applyProtection="0"/>
    <xf numFmtId="237" fontId="26" fillId="0" borderId="0" applyFont="0" applyFill="0" applyBorder="0" applyAlignment="0" applyProtection="0"/>
    <xf numFmtId="0" fontId="5" fillId="0" borderId="0"/>
    <xf numFmtId="0" fontId="104" fillId="12" borderId="4" applyNumberFormat="0" applyAlignment="0" applyProtection="0"/>
    <xf numFmtId="0" fontId="156" fillId="0" borderId="0">
      <alignment horizontal="left"/>
    </xf>
    <xf numFmtId="0" fontId="156" fillId="0" borderId="0">
      <alignment horizontal="left"/>
    </xf>
    <xf numFmtId="0" fontId="251" fillId="71" borderId="50">
      <alignment vertical="center" wrapText="1"/>
    </xf>
    <xf numFmtId="0" fontId="251" fillId="71" borderId="50">
      <alignment vertical="center" wrapText="1"/>
    </xf>
    <xf numFmtId="0" fontId="251" fillId="71" borderId="50">
      <alignment vertical="center" wrapText="1"/>
    </xf>
    <xf numFmtId="0" fontId="156" fillId="0" borderId="0">
      <alignment horizontal="left"/>
    </xf>
    <xf numFmtId="0" fontId="104" fillId="12" borderId="4" applyNumberFormat="0" applyAlignment="0" applyProtection="0"/>
    <xf numFmtId="0" fontId="104" fillId="12" borderId="4" applyNumberFormat="0" applyAlignment="0" applyProtection="0"/>
    <xf numFmtId="0" fontId="196" fillId="0" borderId="0"/>
    <xf numFmtId="0" fontId="5" fillId="0" borderId="0"/>
    <xf numFmtId="0" fontId="5" fillId="0" borderId="0"/>
    <xf numFmtId="237" fontId="26" fillId="0" borderId="0" applyFont="0" applyFill="0" applyBorder="0" applyAlignment="0" applyProtection="0"/>
    <xf numFmtId="0" fontId="153" fillId="0" borderId="0" applyNumberFormat="0" applyFill="0" applyBorder="0" applyAlignment="0" applyProtection="0"/>
    <xf numFmtId="0" fontId="50" fillId="28" borderId="0" applyNumberFormat="0" applyBorder="0" applyAlignment="0" applyProtection="0"/>
    <xf numFmtId="0" fontId="50" fillId="31" borderId="0" applyNumberFormat="0" applyBorder="0" applyAlignment="0" applyProtection="0"/>
    <xf numFmtId="0" fontId="50" fillId="29" borderId="0" applyNumberFormat="0" applyBorder="0" applyAlignment="0" applyProtection="0"/>
    <xf numFmtId="0" fontId="50" fillId="41" borderId="0" applyNumberFormat="0" applyBorder="0" applyAlignment="0" applyProtection="0"/>
    <xf numFmtId="0" fontId="50" fillId="39" borderId="0" applyNumberFormat="0" applyBorder="0" applyAlignment="0" applyProtection="0"/>
    <xf numFmtId="0" fontId="50" fillId="37" borderId="0" applyNumberFormat="0" applyBorder="0" applyAlignment="0" applyProtection="0"/>
    <xf numFmtId="0" fontId="26" fillId="0" borderId="0"/>
    <xf numFmtId="0" fontId="196" fillId="0" borderId="0"/>
    <xf numFmtId="0" fontId="196" fillId="0" borderId="0"/>
    <xf numFmtId="0" fontId="196" fillId="0" borderId="0"/>
    <xf numFmtId="43" fontId="196" fillId="0" borderId="0" applyFont="0" applyFill="0" applyBorder="0" applyAlignment="0" applyProtection="0"/>
    <xf numFmtId="9" fontId="196" fillId="0" borderId="0" applyFont="0" applyFill="0" applyBorder="0" applyAlignment="0" applyProtection="0"/>
    <xf numFmtId="0" fontId="203" fillId="0" borderId="0"/>
    <xf numFmtId="0" fontId="196" fillId="0" borderId="0"/>
    <xf numFmtId="316" fontId="196" fillId="0" borderId="0"/>
    <xf numFmtId="316" fontId="196" fillId="0" borderId="0"/>
    <xf numFmtId="316" fontId="196" fillId="0" borderId="0"/>
    <xf numFmtId="316" fontId="196" fillId="0" borderId="0"/>
    <xf numFmtId="316" fontId="196" fillId="0" borderId="0"/>
    <xf numFmtId="316" fontId="196" fillId="0" borderId="0"/>
    <xf numFmtId="316" fontId="196" fillId="0" borderId="0"/>
    <xf numFmtId="316" fontId="196" fillId="0" borderId="0"/>
    <xf numFmtId="43" fontId="189" fillId="0" borderId="0" applyFont="0" applyFill="0" applyBorder="0" applyAlignment="0" applyProtection="0"/>
    <xf numFmtId="0" fontId="285" fillId="67" borderId="0" applyNumberFormat="0" applyBorder="0" applyAlignment="0" applyProtection="0"/>
    <xf numFmtId="0" fontId="285" fillId="120" borderId="0" applyNumberFormat="0" applyBorder="0" applyAlignment="0" applyProtection="0"/>
    <xf numFmtId="0" fontId="1" fillId="4" borderId="0" applyNumberFormat="0" applyBorder="0" applyAlignment="0" applyProtection="0"/>
    <xf numFmtId="0" fontId="277" fillId="110" borderId="44" applyNumberFormat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5" borderId="0" applyNumberFormat="0" applyBorder="0" applyAlignment="0" applyProtection="0"/>
    <xf numFmtId="0" fontId="1" fillId="12" borderId="0" applyNumberFormat="0" applyBorder="0" applyAlignment="0" applyProtection="0"/>
    <xf numFmtId="0" fontId="203" fillId="113" borderId="0" applyNumberFormat="0" applyBorder="0" applyAlignment="0" applyProtection="0"/>
    <xf numFmtId="0" fontId="203" fillId="116" borderId="0" applyNumberFormat="0" applyBorder="0" applyAlignment="0" applyProtection="0"/>
    <xf numFmtId="0" fontId="203" fillId="117" borderId="0" applyNumberFormat="0" applyBorder="0" applyAlignment="0" applyProtection="0"/>
    <xf numFmtId="0" fontId="203" fillId="121" borderId="0" applyNumberFormat="0" applyBorder="0" applyAlignment="0" applyProtection="0"/>
    <xf numFmtId="0" fontId="203" fillId="65" borderId="0" applyNumberFormat="0" applyBorder="0" applyAlignment="0" applyProtection="0"/>
    <xf numFmtId="0" fontId="203" fillId="101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22" borderId="0" applyNumberFormat="0" applyBorder="0" applyAlignment="0" applyProtection="0"/>
    <xf numFmtId="0" fontId="1" fillId="13" borderId="0" applyNumberFormat="0" applyBorder="0" applyAlignment="0" applyProtection="0"/>
    <xf numFmtId="0" fontId="1" fillId="3" borderId="0" applyNumberFormat="0" applyBorder="0" applyAlignment="0" applyProtection="0"/>
    <xf numFmtId="0" fontId="1" fillId="24" borderId="0" applyNumberFormat="0" applyBorder="0" applyAlignment="0" applyProtection="0"/>
    <xf numFmtId="0" fontId="203" fillId="114" borderId="0" applyNumberFormat="0" applyBorder="0" applyAlignment="0" applyProtection="0"/>
    <xf numFmtId="0" fontId="203" fillId="66" borderId="0" applyNumberFormat="0" applyBorder="0" applyAlignment="0" applyProtection="0"/>
    <xf numFmtId="0" fontId="203" fillId="118" borderId="0" applyNumberFormat="0" applyBorder="0" applyAlignment="0" applyProtection="0"/>
    <xf numFmtId="0" fontId="203" fillId="122" borderId="0" applyNumberFormat="0" applyBorder="0" applyAlignment="0" applyProtection="0"/>
    <xf numFmtId="0" fontId="203" fillId="102" borderId="0" applyNumberFormat="0" applyBorder="0" applyAlignment="0" applyProtection="0"/>
    <xf numFmtId="0" fontId="203" fillId="124" borderId="0" applyNumberFormat="0" applyBorder="0" applyAlignment="0" applyProtection="0"/>
    <xf numFmtId="0" fontId="28" fillId="26" borderId="0" applyNumberFormat="0" applyBorder="0" applyAlignment="0" applyProtection="0"/>
    <xf numFmtId="0" fontId="28" fillId="6" borderId="0" applyNumberFormat="0" applyBorder="0" applyAlignment="0" applyProtection="0"/>
    <xf numFmtId="0" fontId="28" fillId="22" borderId="0" applyNumberFormat="0" applyBorder="0" applyAlignment="0" applyProtection="0"/>
    <xf numFmtId="0" fontId="28" fillId="29" borderId="0" applyNumberFormat="0" applyBorder="0" applyAlignment="0" applyProtection="0"/>
    <xf numFmtId="0" fontId="28" fillId="31" borderId="0" applyNumberFormat="0" applyBorder="0" applyAlignment="0" applyProtection="0"/>
    <xf numFmtId="0" fontId="28" fillId="33" borderId="0" applyNumberFormat="0" applyBorder="0" applyAlignment="0" applyProtection="0"/>
    <xf numFmtId="0" fontId="285" fillId="115" borderId="0" applyNumberFormat="0" applyBorder="0" applyAlignment="0" applyProtection="0"/>
    <xf numFmtId="0" fontId="285" fillId="103" borderId="0" applyNumberFormat="0" applyBorder="0" applyAlignment="0" applyProtection="0"/>
    <xf numFmtId="0" fontId="285" fillId="119" borderId="0" applyNumberFormat="0" applyBorder="0" applyAlignment="0" applyProtection="0"/>
    <xf numFmtId="0" fontId="285" fillId="123" borderId="0" applyNumberFormat="0" applyBorder="0" applyAlignment="0" applyProtection="0"/>
    <xf numFmtId="0" fontId="285" fillId="104" borderId="0" applyNumberFormat="0" applyBorder="0" applyAlignment="0" applyProtection="0"/>
    <xf numFmtId="0" fontId="285" fillId="125" borderId="0" applyNumberFormat="0" applyBorder="0" applyAlignment="0" applyProtection="0"/>
    <xf numFmtId="9" fontId="19" fillId="0" borderId="0"/>
    <xf numFmtId="0" fontId="196" fillId="0" borderId="0"/>
    <xf numFmtId="43" fontId="196" fillId="0" borderId="0" applyFont="0" applyFill="0" applyBorder="0" applyAlignment="0" applyProtection="0"/>
    <xf numFmtId="316" fontId="196" fillId="0" borderId="0"/>
    <xf numFmtId="0" fontId="226" fillId="27" borderId="0" applyNumberFormat="0" applyBorder="0" applyAlignment="0" applyProtection="0"/>
    <xf numFmtId="0" fontId="120" fillId="73" borderId="0" applyNumberFormat="0" applyBorder="0" applyAlignment="0" applyProtection="0"/>
    <xf numFmtId="0" fontId="120" fillId="72" borderId="0" applyNumberFormat="0" applyBorder="0" applyAlignment="0" applyProtection="0"/>
    <xf numFmtId="316" fontId="196" fillId="0" borderId="0"/>
    <xf numFmtId="9" fontId="196" fillId="0" borderId="0" applyFont="0" applyFill="0" applyBorder="0" applyAlignment="0" applyProtection="0"/>
    <xf numFmtId="9" fontId="196" fillId="0" borderId="0" applyFont="0" applyFill="0" applyBorder="0" applyAlignment="0" applyProtection="0"/>
    <xf numFmtId="43" fontId="196" fillId="0" borderId="0" applyFont="0" applyFill="0" applyBorder="0" applyAlignment="0" applyProtection="0"/>
    <xf numFmtId="0" fontId="196" fillId="0" borderId="0"/>
    <xf numFmtId="0" fontId="120" fillId="23" borderId="0" applyNumberFormat="0" applyBorder="0" applyAlignment="0" applyProtection="0"/>
    <xf numFmtId="9" fontId="196" fillId="0" borderId="0" applyFont="0" applyFill="0" applyBorder="0" applyAlignment="0" applyProtection="0"/>
    <xf numFmtId="316" fontId="196" fillId="0" borderId="0"/>
    <xf numFmtId="316" fontId="196" fillId="0" borderId="0"/>
    <xf numFmtId="316" fontId="196" fillId="0" borderId="0"/>
    <xf numFmtId="0" fontId="120" fillId="19" borderId="0" applyNumberFormat="0" applyBorder="0" applyAlignment="0" applyProtection="0"/>
    <xf numFmtId="0" fontId="120" fillId="74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9" fontId="189" fillId="0" borderId="0" applyFont="0" applyFill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120" fillId="17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51" fillId="71" borderId="50">
      <alignment vertical="center" wrapText="1"/>
    </xf>
    <xf numFmtId="0" fontId="226" fillId="73" borderId="0" applyNumberFormat="0" applyBorder="0" applyAlignment="0" applyProtection="0"/>
    <xf numFmtId="0" fontId="226" fillId="23" borderId="0" applyNumberFormat="0" applyBorder="0" applyAlignment="0" applyProtection="0"/>
    <xf numFmtId="0" fontId="226" fillId="30" borderId="0" applyNumberFormat="0" applyBorder="0" applyAlignment="0" applyProtection="0"/>
    <xf numFmtId="0" fontId="226" fillId="32" borderId="0" applyNumberFormat="0" applyBorder="0" applyAlignment="0" applyProtection="0"/>
    <xf numFmtId="0" fontId="226" fillId="30" borderId="0" applyNumberFormat="0" applyBorder="0" applyAlignment="0" applyProtection="0"/>
    <xf numFmtId="0" fontId="226" fillId="32" borderId="0" applyNumberFormat="0" applyBorder="0" applyAlignment="0" applyProtection="0"/>
    <xf numFmtId="0" fontId="226" fillId="44" borderId="0" applyNumberFormat="0" applyBorder="0" applyAlignment="0" applyProtection="0"/>
    <xf numFmtId="0" fontId="228" fillId="47" borderId="4" applyNumberFormat="0" applyAlignment="0" applyProtection="0"/>
    <xf numFmtId="306" fontId="26" fillId="0" borderId="0" applyFill="0" applyBorder="0" applyAlignment="0" applyProtection="0"/>
    <xf numFmtId="249" fontId="26" fillId="0" borderId="0" applyFill="0" applyBorder="0" applyAlignment="0" applyProtection="0"/>
    <xf numFmtId="308" fontId="43" fillId="0" borderId="0"/>
    <xf numFmtId="0" fontId="230" fillId="0" borderId="0" applyNumberFormat="0" applyFill="0" applyBorder="0" applyAlignment="0" applyProtection="0"/>
    <xf numFmtId="0" fontId="234" fillId="0" borderId="0" applyNumberFormat="0" applyFill="0" applyBorder="0" applyAlignment="0" applyProtection="0"/>
    <xf numFmtId="0" fontId="235" fillId="17" borderId="4" applyNumberFormat="0" applyAlignment="0" applyProtection="0"/>
    <xf numFmtId="0" fontId="19" fillId="0" borderId="0"/>
    <xf numFmtId="0" fontId="240" fillId="0" borderId="0" applyNumberFormat="0" applyFill="0" applyBorder="0" applyAlignment="0" applyProtection="0"/>
    <xf numFmtId="249" fontId="26" fillId="0" borderId="0" applyFill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30" fillId="7" borderId="0" applyNumberFormat="0" applyBorder="0" applyAlignment="0" applyProtection="0"/>
    <xf numFmtId="297" fontId="3" fillId="0" borderId="0" applyFill="0" applyBorder="0" applyAlignment="0"/>
    <xf numFmtId="291" fontId="220" fillId="0" borderId="0" applyFill="0" applyBorder="0" applyAlignment="0"/>
    <xf numFmtId="207" fontId="220" fillId="0" borderId="0" applyFill="0" applyBorder="0" applyAlignment="0"/>
    <xf numFmtId="254" fontId="68" fillId="0" borderId="0" applyFill="0" applyBorder="0" applyAlignment="0"/>
    <xf numFmtId="298" fontId="68" fillId="0" borderId="0" applyFill="0" applyBorder="0" applyAlignment="0"/>
    <xf numFmtId="295" fontId="220" fillId="0" borderId="0" applyFill="0" applyBorder="0" applyAlignment="0"/>
    <xf numFmtId="299" fontId="68" fillId="0" borderId="0" applyFill="0" applyBorder="0" applyAlignment="0"/>
    <xf numFmtId="291" fontId="220" fillId="0" borderId="0" applyFill="0" applyBorder="0" applyAlignment="0"/>
    <xf numFmtId="0" fontId="60" fillId="46" borderId="4" applyNumberFormat="0" applyAlignment="0" applyProtection="0"/>
    <xf numFmtId="0" fontId="29" fillId="48" borderId="5" applyNumberFormat="0" applyAlignment="0" applyProtection="0"/>
    <xf numFmtId="43" fontId="189" fillId="0" borderId="0" applyFont="0" applyFill="0" applyBorder="0" applyAlignment="0" applyProtection="0"/>
    <xf numFmtId="300" fontId="154" fillId="0" borderId="0"/>
    <xf numFmtId="300" fontId="154" fillId="0" borderId="0"/>
    <xf numFmtId="300" fontId="154" fillId="0" borderId="0"/>
    <xf numFmtId="300" fontId="154" fillId="0" borderId="0"/>
    <xf numFmtId="300" fontId="154" fillId="0" borderId="0"/>
    <xf numFmtId="300" fontId="154" fillId="0" borderId="0"/>
    <xf numFmtId="300" fontId="154" fillId="0" borderId="0"/>
    <xf numFmtId="300" fontId="154" fillId="0" borderId="0"/>
    <xf numFmtId="295" fontId="2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9" fillId="0" borderId="0" applyFont="0" applyFill="0" applyBorder="0" applyAlignment="0" applyProtection="0"/>
    <xf numFmtId="43" fontId="18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6" fillId="0" borderId="0" applyFont="0" applyFill="0" applyBorder="0" applyAlignment="0" applyProtection="0"/>
    <xf numFmtId="294" fontId="26" fillId="0" borderId="0" applyFont="0" applyFill="0" applyBorder="0" applyAlignment="0" applyProtection="0"/>
    <xf numFmtId="310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89" fillId="0" borderId="0" applyFont="0" applyFill="0" applyBorder="0" applyAlignment="0" applyProtection="0"/>
    <xf numFmtId="43" fontId="18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198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198" fontId="3" fillId="0" borderId="0" applyFont="0" applyFill="0" applyBorder="0" applyAlignment="0" applyProtection="0"/>
    <xf numFmtId="43" fontId="189" fillId="0" borderId="0" applyFont="0" applyFill="0" applyBorder="0" applyAlignment="0" applyProtection="0"/>
    <xf numFmtId="43" fontId="3" fillId="0" borderId="0" applyFont="0" applyFill="0" applyBorder="0" applyAlignment="0" applyProtection="0"/>
    <xf numFmtId="241" fontId="65" fillId="0" borderId="0" applyFill="0" applyBorder="0" applyAlignment="0" applyProtection="0"/>
    <xf numFmtId="43" fontId="3" fillId="0" borderId="0" applyFont="0" applyFill="0" applyBorder="0" applyAlignment="0" applyProtection="0"/>
    <xf numFmtId="239" fontId="65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8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0" fontId="251" fillId="71" borderId="50">
      <alignment vertical="center" wrapText="1"/>
    </xf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310" fontId="2" fillId="0" borderId="0" applyFont="0" applyFill="0" applyBorder="0" applyAlignment="0" applyProtection="0"/>
    <xf numFmtId="188" fontId="15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5" fillId="0" borderId="0" applyFont="0" applyFill="0" applyBorder="0" applyAlignment="0" applyProtection="0"/>
    <xf numFmtId="195" fontId="219" fillId="0" borderId="0" applyFont="0" applyFill="0" applyBorder="0" applyAlignment="0" applyProtection="0"/>
    <xf numFmtId="43" fontId="26" fillId="0" borderId="0" applyFont="0" applyFill="0" applyBorder="0" applyAlignment="0" applyProtection="0"/>
    <xf numFmtId="237" fontId="26" fillId="0" borderId="0" applyFont="0" applyFill="0" applyBorder="0" applyAlignment="0" applyProtection="0"/>
    <xf numFmtId="0" fontId="19" fillId="0" borderId="0"/>
    <xf numFmtId="0" fontId="19" fillId="0" borderId="0"/>
    <xf numFmtId="317" fontId="43" fillId="0" borderId="0" applyFill="0" applyBorder="0" applyProtection="0"/>
    <xf numFmtId="291" fontId="220" fillId="0" borderId="0" applyFont="0" applyFill="0" applyBorder="0" applyAlignment="0" applyProtection="0"/>
    <xf numFmtId="197" fontId="49" fillId="0" borderId="0" applyFont="0" applyFill="0" applyBorder="0" applyAlignment="0" applyProtection="0"/>
    <xf numFmtId="0" fontId="19" fillId="0" borderId="0"/>
    <xf numFmtId="0" fontId="19" fillId="0" borderId="0"/>
    <xf numFmtId="43" fontId="189" fillId="0" borderId="0" applyFont="0" applyFill="0" applyBorder="0" applyAlignment="0" applyProtection="0"/>
    <xf numFmtId="318" fontId="43" fillId="0" borderId="0" applyFill="0" applyBorder="0" applyProtection="0"/>
    <xf numFmtId="318" fontId="43" fillId="0" borderId="27" applyFill="0" applyProtection="0"/>
    <xf numFmtId="318" fontId="43" fillId="0" borderId="27" applyFill="0" applyProtection="0"/>
    <xf numFmtId="318" fontId="43" fillId="0" borderId="6" applyFill="0" applyProtection="0"/>
    <xf numFmtId="295" fontId="220" fillId="0" borderId="0" applyFill="0" applyBorder="0" applyAlignment="0"/>
    <xf numFmtId="291" fontId="220" fillId="0" borderId="0" applyFill="0" applyBorder="0" applyAlignment="0"/>
    <xf numFmtId="295" fontId="220" fillId="0" borderId="0" applyFill="0" applyBorder="0" applyAlignment="0"/>
    <xf numFmtId="299" fontId="68" fillId="0" borderId="0" applyFill="0" applyBorder="0" applyAlignment="0"/>
    <xf numFmtId="291" fontId="220" fillId="0" borderId="0" applyFill="0" applyBorder="0" applyAlignment="0"/>
    <xf numFmtId="0" fontId="211" fillId="0" borderId="0" applyNumberFormat="0" applyFill="0" applyBorder="0" applyAlignment="0" applyProtection="0"/>
    <xf numFmtId="0" fontId="32" fillId="10" borderId="0" applyNumberFormat="0" applyBorder="0" applyAlignment="0" applyProtection="0"/>
    <xf numFmtId="0" fontId="251" fillId="71" borderId="50">
      <alignment vertical="center" wrapText="1"/>
    </xf>
    <xf numFmtId="0" fontId="215" fillId="0" borderId="15" applyNumberFormat="0" applyFill="0" applyAlignment="0" applyProtection="0"/>
    <xf numFmtId="246" fontId="172" fillId="52" borderId="0">
      <alignment horizontal="left" vertical="top"/>
    </xf>
    <xf numFmtId="246" fontId="172" fillId="52" borderId="0">
      <alignment horizontal="left" vertical="top"/>
    </xf>
    <xf numFmtId="246" fontId="172" fillId="52" borderId="0">
      <alignment horizontal="left" vertical="top"/>
    </xf>
    <xf numFmtId="246" fontId="172" fillId="52" borderId="0">
      <alignment horizontal="left" vertical="top"/>
    </xf>
    <xf numFmtId="246" fontId="172" fillId="52" borderId="0">
      <alignment horizontal="left" vertical="top"/>
    </xf>
    <xf numFmtId="246" fontId="172" fillId="52" borderId="0">
      <alignment horizontal="left" vertical="top"/>
    </xf>
    <xf numFmtId="246" fontId="172" fillId="52" borderId="0">
      <alignment horizontal="left" vertical="top"/>
    </xf>
    <xf numFmtId="246" fontId="172" fillId="52" borderId="0">
      <alignment horizontal="left" vertical="top"/>
    </xf>
    <xf numFmtId="0" fontId="216" fillId="0" borderId="17" applyNumberFormat="0" applyFill="0" applyAlignment="0" applyProtection="0"/>
    <xf numFmtId="0" fontId="51" fillId="0" borderId="0">
      <alignment horizontal="left"/>
    </xf>
    <xf numFmtId="0" fontId="217" fillId="0" borderId="18" applyNumberFormat="0" applyFill="0" applyAlignment="0" applyProtection="0"/>
    <xf numFmtId="0" fontId="217" fillId="0" borderId="0" applyNumberFormat="0" applyFill="0" applyBorder="0" applyAlignment="0" applyProtection="0"/>
    <xf numFmtId="246" fontId="172" fillId="52" borderId="0">
      <alignment horizontal="left" vertical="top"/>
    </xf>
    <xf numFmtId="246" fontId="172" fillId="52" borderId="0">
      <alignment horizontal="left" vertical="top"/>
    </xf>
    <xf numFmtId="246" fontId="172" fillId="52" borderId="0">
      <alignment horizontal="left" vertical="top"/>
    </xf>
    <xf numFmtId="246" fontId="172" fillId="52" borderId="0">
      <alignment horizontal="left" vertical="top"/>
    </xf>
    <xf numFmtId="246" fontId="172" fillId="52" borderId="0">
      <alignment horizontal="left" vertical="top"/>
    </xf>
    <xf numFmtId="0" fontId="286" fillId="0" borderId="0" applyNumberFormat="0" applyFill="0" applyBorder="0" applyAlignment="0" applyProtection="0">
      <alignment vertical="top"/>
      <protection locked="0"/>
    </xf>
    <xf numFmtId="0" fontId="221" fillId="52" borderId="0">
      <alignment horizontal="left" wrapText="1"/>
    </xf>
    <xf numFmtId="10" fontId="5" fillId="58" borderId="2" applyNumberFormat="0" applyBorder="0" applyAlignment="0" applyProtection="0"/>
    <xf numFmtId="0" fontId="33" fillId="12" borderId="4" applyNumberFormat="0" applyAlignment="0" applyProtection="0"/>
    <xf numFmtId="0" fontId="33" fillId="12" borderId="4" applyNumberFormat="0" applyAlignment="0" applyProtection="0"/>
    <xf numFmtId="0" fontId="33" fillId="12" borderId="4" applyNumberFormat="0" applyAlignment="0" applyProtection="0"/>
    <xf numFmtId="0" fontId="33" fillId="12" borderId="4" applyNumberFormat="0" applyAlignment="0" applyProtection="0"/>
    <xf numFmtId="0" fontId="33" fillId="12" borderId="4" applyNumberFormat="0" applyAlignment="0" applyProtection="0"/>
    <xf numFmtId="0" fontId="33" fillId="12" borderId="4" applyNumberFormat="0" applyAlignment="0" applyProtection="0"/>
    <xf numFmtId="0" fontId="33" fillId="12" borderId="4" applyNumberFormat="0" applyAlignment="0" applyProtection="0"/>
    <xf numFmtId="0" fontId="33" fillId="12" borderId="4" applyNumberFormat="0" applyAlignment="0" applyProtection="0"/>
    <xf numFmtId="0" fontId="33" fillId="12" borderId="4" applyNumberFormat="0" applyAlignment="0" applyProtection="0"/>
    <xf numFmtId="0" fontId="33" fillId="12" borderId="4" applyNumberFormat="0" applyAlignment="0" applyProtection="0"/>
    <xf numFmtId="0" fontId="33" fillId="12" borderId="4" applyNumberFormat="0" applyAlignment="0" applyProtection="0"/>
    <xf numFmtId="0" fontId="33" fillId="12" borderId="4" applyNumberFormat="0" applyAlignment="0" applyProtection="0"/>
    <xf numFmtId="291" fontId="4" fillId="0" borderId="0"/>
    <xf numFmtId="295" fontId="220" fillId="0" borderId="0" applyFill="0" applyBorder="0" applyAlignment="0"/>
    <xf numFmtId="291" fontId="220" fillId="0" borderId="0" applyFill="0" applyBorder="0" applyAlignment="0"/>
    <xf numFmtId="295" fontId="220" fillId="0" borderId="0" applyFill="0" applyBorder="0" applyAlignment="0"/>
    <xf numFmtId="299" fontId="68" fillId="0" borderId="0" applyFill="0" applyBorder="0" applyAlignment="0"/>
    <xf numFmtId="291" fontId="220" fillId="0" borderId="0" applyFill="0" applyBorder="0" applyAlignment="0"/>
    <xf numFmtId="0" fontId="213" fillId="0" borderId="21" applyNumberFormat="0" applyFill="0" applyAlignment="0" applyProtection="0"/>
    <xf numFmtId="0" fontId="112" fillId="21" borderId="0" applyNumberFormat="0" applyBorder="0" applyAlignment="0" applyProtection="0"/>
    <xf numFmtId="0" fontId="246" fillId="0" borderId="0"/>
    <xf numFmtId="0" fontId="223" fillId="0" borderId="0"/>
    <xf numFmtId="0" fontId="223" fillId="0" borderId="0"/>
    <xf numFmtId="0" fontId="19" fillId="0" borderId="0"/>
    <xf numFmtId="0" fontId="196" fillId="0" borderId="0"/>
    <xf numFmtId="0" fontId="19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03" fillId="0" borderId="0"/>
    <xf numFmtId="0" fontId="7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19" fillId="0" borderId="0"/>
    <xf numFmtId="0" fontId="26" fillId="0" borderId="0"/>
    <xf numFmtId="0" fontId="203" fillId="0" borderId="0"/>
    <xf numFmtId="0" fontId="70" fillId="0" borderId="0"/>
    <xf numFmtId="0" fontId="225" fillId="0" borderId="0"/>
    <xf numFmtId="294" fontId="3" fillId="0" borderId="0"/>
    <xf numFmtId="0" fontId="203" fillId="0" borderId="0"/>
    <xf numFmtId="0" fontId="3" fillId="0" borderId="0"/>
    <xf numFmtId="0" fontId="196" fillId="0" borderId="0"/>
    <xf numFmtId="0" fontId="196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6" fillId="0" borderId="0"/>
    <xf numFmtId="0" fontId="26" fillId="0" borderId="0"/>
    <xf numFmtId="0" fontId="26" fillId="0" borderId="0"/>
    <xf numFmtId="0" fontId="196" fillId="0" borderId="0"/>
    <xf numFmtId="0" fontId="19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9" fillId="0" borderId="0"/>
    <xf numFmtId="249" fontId="26" fillId="0" borderId="0" applyFill="0" applyBorder="0" applyAlignment="0" applyProtection="0"/>
    <xf numFmtId="0" fontId="233" fillId="0" borderId="17" applyNumberFormat="0" applyFill="0" applyAlignment="0" applyProtection="0"/>
    <xf numFmtId="0" fontId="196" fillId="0" borderId="0"/>
    <xf numFmtId="0" fontId="26" fillId="0" borderId="0"/>
    <xf numFmtId="234" fontId="43" fillId="0" borderId="0"/>
    <xf numFmtId="0" fontId="120" fillId="0" borderId="0"/>
    <xf numFmtId="0" fontId="227" fillId="8" borderId="0" applyNumberFormat="0" applyBorder="0" applyAlignment="0" applyProtection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3" fillId="0" borderId="0"/>
    <xf numFmtId="0" fontId="3" fillId="0" borderId="0"/>
    <xf numFmtId="0" fontId="15" fillId="0" borderId="0"/>
    <xf numFmtId="0" fontId="19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1" fillId="0" borderId="0">
      <alignment vertical="top"/>
    </xf>
    <xf numFmtId="0" fontId="26" fillId="0" borderId="0"/>
    <xf numFmtId="0" fontId="3" fillId="0" borderId="0" applyFont="0"/>
    <xf numFmtId="0" fontId="226" fillId="75" borderId="0" applyNumberFormat="0" applyBorder="0" applyAlignment="0" applyProtection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3" fillId="0" borderId="0"/>
    <xf numFmtId="0" fontId="196" fillId="0" borderId="0"/>
    <xf numFmtId="0" fontId="196" fillId="0" borderId="0"/>
    <xf numFmtId="0" fontId="18" fillId="0" borderId="0"/>
    <xf numFmtId="0" fontId="31" fillId="0" borderId="0">
      <alignment vertical="top"/>
    </xf>
    <xf numFmtId="0" fontId="196" fillId="0" borderId="0"/>
    <xf numFmtId="0" fontId="3" fillId="0" borderId="0"/>
    <xf numFmtId="0" fontId="3" fillId="0" borderId="0" applyFont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3" fillId="0" borderId="0"/>
    <xf numFmtId="0" fontId="15" fillId="0" borderId="0"/>
    <xf numFmtId="0" fontId="65" fillId="0" borderId="0"/>
    <xf numFmtId="0" fontId="196" fillId="0" borderId="0"/>
    <xf numFmtId="0" fontId="26" fillId="0" borderId="0"/>
    <xf numFmtId="0" fontId="3" fillId="0" borderId="0"/>
    <xf numFmtId="0" fontId="277" fillId="110" borderId="44" applyNumberFormat="0" applyAlignment="0" applyProtection="0"/>
    <xf numFmtId="0" fontId="65" fillId="0" borderId="0"/>
    <xf numFmtId="0" fontId="285" fillId="120" borderId="0" applyNumberFormat="0" applyBorder="0" applyAlignment="0" applyProtection="0"/>
    <xf numFmtId="0" fontId="285" fillId="67" borderId="0" applyNumberFormat="0" applyBorder="0" applyAlignment="0" applyProtection="0"/>
    <xf numFmtId="9" fontId="189" fillId="0" borderId="0" applyFont="0" applyFill="0" applyBorder="0" applyAlignment="0" applyProtection="0"/>
    <xf numFmtId="0" fontId="26" fillId="0" borderId="0"/>
    <xf numFmtId="0" fontId="226" fillId="76" borderId="0" applyNumberFormat="0" applyBorder="0" applyAlignment="0" applyProtection="0"/>
    <xf numFmtId="0" fontId="26" fillId="0" borderId="0"/>
    <xf numFmtId="0" fontId="26" fillId="0" borderId="0"/>
    <xf numFmtId="0" fontId="196" fillId="0" borderId="0"/>
    <xf numFmtId="0" fontId="18" fillId="0" borderId="0"/>
    <xf numFmtId="0" fontId="70" fillId="0" borderId="0"/>
    <xf numFmtId="43" fontId="189" fillId="0" borderId="0" applyFont="0" applyFill="0" applyBorder="0" applyAlignment="0" applyProtection="0"/>
    <xf numFmtId="0" fontId="31" fillId="46" borderId="23" applyNumberFormat="0" applyAlignment="0" applyProtection="0"/>
    <xf numFmtId="0" fontId="270" fillId="0" borderId="0" applyNumberFormat="0" applyFill="0" applyBorder="0" applyAlignment="0" applyProtection="0"/>
    <xf numFmtId="9" fontId="189" fillId="0" borderId="0" applyFont="0" applyFill="0" applyBorder="0" applyAlignment="0" applyProtection="0"/>
    <xf numFmtId="298" fontId="68" fillId="0" borderId="0" applyFont="0" applyFill="0" applyBorder="0" applyAlignment="0" applyProtection="0"/>
    <xf numFmtId="301" fontId="220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89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41" fillId="0" borderId="48" applyNumberFormat="0" applyBorder="0"/>
    <xf numFmtId="0" fontId="269" fillId="0" borderId="0">
      <alignment horizontal="left"/>
    </xf>
    <xf numFmtId="295" fontId="220" fillId="0" borderId="0" applyFill="0" applyBorder="0" applyAlignment="0"/>
    <xf numFmtId="291" fontId="220" fillId="0" borderId="0" applyFill="0" applyBorder="0" applyAlignment="0"/>
    <xf numFmtId="295" fontId="220" fillId="0" borderId="0" applyFill="0" applyBorder="0" applyAlignment="0"/>
    <xf numFmtId="299" fontId="68" fillId="0" borderId="0" applyFill="0" applyBorder="0" applyAlignment="0"/>
    <xf numFmtId="291" fontId="220" fillId="0" borderId="0" applyFill="0" applyBorder="0" applyAlignment="0"/>
    <xf numFmtId="0" fontId="19" fillId="0" borderId="0"/>
    <xf numFmtId="302" fontId="3" fillId="0" borderId="0" applyNumberFormat="0" applyFill="0" applyBorder="0" applyAlignment="0" applyProtection="0">
      <alignment horizontal="left"/>
    </xf>
    <xf numFmtId="0" fontId="285" fillId="107" borderId="0" applyNumberFormat="0" applyBorder="0" applyAlignment="0" applyProtection="0"/>
    <xf numFmtId="0" fontId="226" fillId="38" borderId="0" applyNumberFormat="0" applyBorder="0" applyAlignment="0" applyProtection="0"/>
    <xf numFmtId="0" fontId="75" fillId="0" borderId="0">
      <alignment vertical="top"/>
    </xf>
    <xf numFmtId="0" fontId="120" fillId="11" borderId="0" applyNumberFormat="0" applyBorder="0" applyAlignment="0" applyProtection="0"/>
    <xf numFmtId="0" fontId="51" fillId="0" borderId="0"/>
    <xf numFmtId="303" fontId="68" fillId="0" borderId="0" applyFill="0" applyBorder="0" applyAlignment="0"/>
    <xf numFmtId="304" fontId="68" fillId="0" borderId="0" applyFill="0" applyBorder="0" applyAlignment="0"/>
    <xf numFmtId="306" fontId="26" fillId="0" borderId="0" applyFill="0" applyBorder="0" applyAlignment="0" applyProtection="0"/>
    <xf numFmtId="0" fontId="5" fillId="77" borderId="0" applyNumberFormat="0" applyBorder="0" applyAlignment="0" applyProtection="0"/>
    <xf numFmtId="249" fontId="26" fillId="0" borderId="0" applyFill="0" applyBorder="0" applyAlignment="0" applyProtection="0"/>
    <xf numFmtId="0" fontId="212" fillId="0" borderId="0" applyNumberFormat="0" applyFill="0" applyBorder="0" applyAlignment="0" applyProtection="0"/>
    <xf numFmtId="0" fontId="212" fillId="0" borderId="0" applyNumberFormat="0" applyFill="0" applyBorder="0" applyAlignment="0" applyProtection="0"/>
    <xf numFmtId="0" fontId="212" fillId="0" borderId="0" applyNumberFormat="0" applyFill="0" applyBorder="0" applyAlignment="0" applyProtection="0"/>
    <xf numFmtId="0" fontId="212" fillId="0" borderId="0" applyNumberFormat="0" applyFill="0" applyBorder="0" applyAlignment="0" applyProtection="0"/>
    <xf numFmtId="0" fontId="212" fillId="0" borderId="0" applyNumberFormat="0" applyFill="0" applyBorder="0" applyAlignment="0" applyProtection="0"/>
    <xf numFmtId="0" fontId="212" fillId="0" borderId="0" applyNumberFormat="0" applyFill="0" applyBorder="0" applyAlignment="0" applyProtection="0"/>
    <xf numFmtId="0" fontId="212" fillId="0" borderId="0" applyNumberFormat="0" applyFill="0" applyBorder="0" applyAlignment="0" applyProtection="0"/>
    <xf numFmtId="0" fontId="212" fillId="0" borderId="0" applyNumberFormat="0" applyFill="0" applyBorder="0" applyAlignment="0" applyProtection="0"/>
    <xf numFmtId="0" fontId="212" fillId="0" borderId="0" applyNumberFormat="0" applyFill="0" applyBorder="0" applyAlignment="0" applyProtection="0"/>
    <xf numFmtId="0" fontId="212" fillId="0" borderId="0" applyNumberFormat="0" applyFill="0" applyBorder="0" applyAlignment="0" applyProtection="0"/>
    <xf numFmtId="0" fontId="212" fillId="0" borderId="0" applyNumberFormat="0" applyFill="0" applyBorder="0" applyAlignment="0" applyProtection="0"/>
    <xf numFmtId="0" fontId="212" fillId="0" borderId="0" applyNumberFormat="0" applyFill="0" applyBorder="0" applyAlignment="0" applyProtection="0"/>
    <xf numFmtId="3" fontId="184" fillId="0" borderId="36">
      <alignment horizontal="center"/>
    </xf>
    <xf numFmtId="3" fontId="184" fillId="0" borderId="36">
      <alignment horizontal="center"/>
    </xf>
    <xf numFmtId="0" fontId="214" fillId="0" borderId="35" applyNumberFormat="0" applyFill="0" applyAlignment="0" applyProtection="0"/>
    <xf numFmtId="0" fontId="210" fillId="0" borderId="0" applyNumberFormat="0" applyFill="0" applyBorder="0" applyAlignment="0" applyProtection="0"/>
    <xf numFmtId="0" fontId="222" fillId="0" borderId="0" applyNumberFormat="0" applyFont="0" applyFill="0" applyBorder="0" applyProtection="0">
      <alignment horizontal="center" vertical="center" wrapText="1"/>
    </xf>
    <xf numFmtId="0" fontId="19" fillId="0" borderId="0"/>
    <xf numFmtId="0" fontId="19" fillId="0" borderId="0"/>
    <xf numFmtId="0" fontId="19" fillId="0" borderId="0"/>
    <xf numFmtId="249" fontId="26" fillId="0" borderId="0" applyFill="0" applyBorder="0" applyAlignment="0" applyProtection="0"/>
    <xf numFmtId="249" fontId="26" fillId="0" borderId="0" applyFill="0" applyBorder="0" applyAlignment="0" applyProtection="0"/>
    <xf numFmtId="0" fontId="19" fillId="0" borderId="0"/>
    <xf numFmtId="43" fontId="189" fillId="0" borderId="0" applyFont="0" applyFill="0" applyBorder="0" applyAlignment="0" applyProtection="0"/>
    <xf numFmtId="43" fontId="18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26" fillId="0" borderId="0" applyFont="0" applyFill="0" applyBorder="0" applyAlignment="0" applyProtection="0"/>
    <xf numFmtId="198" fontId="3" fillId="0" borderId="0" applyFont="0" applyFill="0" applyBorder="0" applyAlignment="0" applyProtection="0"/>
    <xf numFmtId="314" fontId="2" fillId="0" borderId="0" applyFont="0" applyFill="0" applyBorder="0" applyAlignment="0" applyProtection="0"/>
    <xf numFmtId="43" fontId="49" fillId="0" borderId="0" applyFont="0" applyFill="0" applyBorder="0" applyAlignment="0" applyProtection="0"/>
    <xf numFmtId="0" fontId="26" fillId="57" borderId="22" applyNumberFormat="0" applyAlignment="0" applyProtection="0"/>
    <xf numFmtId="0" fontId="19" fillId="0" borderId="0"/>
    <xf numFmtId="29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9" fillId="0" borderId="0" applyFont="0" applyFill="0" applyBorder="0" applyAlignment="0" applyProtection="0"/>
    <xf numFmtId="43" fontId="18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89" fillId="0" borderId="0" applyFont="0" applyFill="0" applyBorder="0" applyAlignment="0" applyProtection="0"/>
    <xf numFmtId="198" fontId="49" fillId="0" borderId="0" applyFont="0" applyFill="0" applyBorder="0" applyAlignment="0" applyProtection="0"/>
    <xf numFmtId="43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43" fontId="219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20" fillId="0" borderId="0" applyFont="0" applyFill="0" applyBorder="0" applyAlignment="0" applyProtection="0"/>
    <xf numFmtId="198" fontId="120" fillId="0" borderId="0" applyFont="0" applyFill="0" applyBorder="0" applyAlignment="0" applyProtection="0"/>
    <xf numFmtId="0" fontId="19" fillId="0" borderId="0"/>
    <xf numFmtId="0" fontId="102" fillId="0" borderId="0" applyNumberFormat="0" applyFill="0" applyBorder="0" applyAlignment="0" applyProtection="0">
      <alignment vertical="top"/>
      <protection locked="0"/>
    </xf>
    <xf numFmtId="0" fontId="102" fillId="0" borderId="0" applyNumberFormat="0" applyFill="0" applyBorder="0" applyAlignment="0" applyProtection="0">
      <alignment vertical="top"/>
      <protection locked="0"/>
    </xf>
    <xf numFmtId="0" fontId="281" fillId="68" borderId="45" applyNumberFormat="0" applyAlignment="0" applyProtection="0"/>
    <xf numFmtId="0" fontId="280" fillId="0" borderId="57" applyNumberFormat="0" applyFill="0" applyAlignment="0" applyProtection="0"/>
    <xf numFmtId="306" fontId="26" fillId="0" borderId="0" applyFill="0" applyBorder="0" applyAlignment="0" applyProtection="0"/>
    <xf numFmtId="9" fontId="18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75" fillId="108" borderId="0" applyNumberFormat="0" applyBorder="0" applyAlignment="0" applyProtection="0"/>
    <xf numFmtId="0" fontId="278" fillId="111" borderId="47" applyNumberFormat="0" applyAlignment="0" applyProtection="0"/>
    <xf numFmtId="0" fontId="279" fillId="111" borderId="44" applyNumberFormat="0" applyAlignment="0" applyProtection="0"/>
    <xf numFmtId="0" fontId="282" fillId="0" borderId="0" applyNumberFormat="0" applyFill="0" applyBorder="0" applyAlignment="0" applyProtection="0"/>
    <xf numFmtId="0" fontId="283" fillId="0" borderId="0" applyNumberFormat="0" applyFill="0" applyBorder="0" applyAlignment="0" applyProtection="0"/>
    <xf numFmtId="0" fontId="270" fillId="0" borderId="0" applyNumberFormat="0" applyFill="0" applyBorder="0" applyAlignment="0" applyProtection="0"/>
    <xf numFmtId="0" fontId="274" fillId="109" borderId="0" applyNumberFormat="0" applyBorder="0" applyAlignment="0" applyProtection="0"/>
    <xf numFmtId="0" fontId="224" fillId="0" borderId="0" applyNumberFormat="0" applyFill="0" applyBorder="0" applyAlignment="0" applyProtection="0">
      <alignment vertical="top"/>
      <protection locked="0"/>
    </xf>
    <xf numFmtId="0" fontId="224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93" fillId="0" borderId="0"/>
    <xf numFmtId="0" fontId="69" fillId="0" borderId="0"/>
    <xf numFmtId="294" fontId="26" fillId="0" borderId="0"/>
    <xf numFmtId="0" fontId="69" fillId="0" borderId="0"/>
    <xf numFmtId="0" fontId="26" fillId="0" borderId="0"/>
    <xf numFmtId="294" fontId="26" fillId="0" borderId="0"/>
    <xf numFmtId="0" fontId="26" fillId="0" borderId="0"/>
    <xf numFmtId="0" fontId="2" fillId="0" borderId="0"/>
    <xf numFmtId="0" fontId="3" fillId="0" borderId="0"/>
    <xf numFmtId="0" fontId="50" fillId="0" borderId="0"/>
    <xf numFmtId="0" fontId="50" fillId="0" borderId="0"/>
    <xf numFmtId="0" fontId="50" fillId="0" borderId="0"/>
    <xf numFmtId="0" fontId="25" fillId="0" borderId="0"/>
    <xf numFmtId="0" fontId="26" fillId="0" borderId="0"/>
    <xf numFmtId="0" fontId="203" fillId="0" borderId="0"/>
    <xf numFmtId="0" fontId="196" fillId="0" borderId="0"/>
    <xf numFmtId="0" fontId="3" fillId="0" borderId="0"/>
    <xf numFmtId="0" fontId="19" fillId="0" borderId="0"/>
    <xf numFmtId="0" fontId="219" fillId="0" borderId="0"/>
    <xf numFmtId="0" fontId="26" fillId="0" borderId="0"/>
    <xf numFmtId="0" fontId="31" fillId="0" borderId="0">
      <alignment vertical="top"/>
    </xf>
    <xf numFmtId="0" fontId="285" fillId="106" borderId="0" applyNumberFormat="0" applyBorder="0" applyAlignment="0" applyProtection="0"/>
    <xf numFmtId="0" fontId="277" fillId="110" borderId="44" applyNumberFormat="0" applyAlignment="0" applyProtection="0"/>
    <xf numFmtId="0" fontId="276" fillId="69" borderId="0" applyNumberFormat="0" applyBorder="0" applyAlignment="0" applyProtection="0"/>
    <xf numFmtId="0" fontId="284" fillId="0" borderId="60" applyNumberFormat="0" applyFill="0" applyAlignment="0" applyProtection="0"/>
    <xf numFmtId="0" fontId="285" fillId="105" borderId="0" applyNumberFormat="0" applyBorder="0" applyAlignment="0" applyProtection="0"/>
    <xf numFmtId="0" fontId="285" fillId="112" borderId="0" applyNumberFormat="0" applyBorder="0" applyAlignment="0" applyProtection="0"/>
    <xf numFmtId="0" fontId="285" fillId="105" borderId="0" applyNumberFormat="0" applyBorder="0" applyAlignment="0" applyProtection="0"/>
    <xf numFmtId="0" fontId="285" fillId="106" borderId="0" applyNumberFormat="0" applyBorder="0" applyAlignment="0" applyProtection="0"/>
    <xf numFmtId="0" fontId="285" fillId="120" borderId="0" applyNumberFormat="0" applyBorder="0" applyAlignment="0" applyProtection="0"/>
    <xf numFmtId="0" fontId="285" fillId="67" borderId="0" applyNumberFormat="0" applyBorder="0" applyAlignment="0" applyProtection="0"/>
    <xf numFmtId="0" fontId="285" fillId="107" borderId="0" applyNumberFormat="0" applyBorder="0" applyAlignment="0" applyProtection="0"/>
    <xf numFmtId="0" fontId="49" fillId="70" borderId="46" applyNumberFormat="0" applyFont="0" applyAlignment="0" applyProtection="0"/>
    <xf numFmtId="0" fontId="271" fillId="0" borderId="58" applyNumberFormat="0" applyFill="0" applyAlignment="0" applyProtection="0"/>
    <xf numFmtId="0" fontId="272" fillId="0" borderId="56" applyNumberFormat="0" applyFill="0" applyAlignment="0" applyProtection="0"/>
    <xf numFmtId="0" fontId="273" fillId="0" borderId="59" applyNumberFormat="0" applyFill="0" applyAlignment="0" applyProtection="0"/>
    <xf numFmtId="0" fontId="273" fillId="0" borderId="0" applyNumberFormat="0" applyFill="0" applyBorder="0" applyAlignment="0" applyProtection="0"/>
    <xf numFmtId="0" fontId="285" fillId="112" borderId="0" applyNumberFormat="0" applyBorder="0" applyAlignment="0" applyProtection="0"/>
    <xf numFmtId="0" fontId="196" fillId="0" borderId="0"/>
    <xf numFmtId="0" fontId="26" fillId="0" borderId="0"/>
    <xf numFmtId="0" fontId="28" fillId="37" borderId="0" applyNumberFormat="0" applyBorder="0" applyAlignment="0" applyProtection="0"/>
    <xf numFmtId="0" fontId="28" fillId="39" borderId="0" applyNumberFormat="0" applyBorder="0" applyAlignment="0" applyProtection="0"/>
    <xf numFmtId="0" fontId="28" fillId="41" borderId="0" applyNumberFormat="0" applyBorder="0" applyAlignment="0" applyProtection="0"/>
    <xf numFmtId="0" fontId="28" fillId="29" borderId="0" applyNumberFormat="0" applyBorder="0" applyAlignment="0" applyProtection="0"/>
    <xf numFmtId="0" fontId="28" fillId="31" borderId="0" applyNumberFormat="0" applyBorder="0" applyAlignment="0" applyProtection="0"/>
    <xf numFmtId="0" fontId="28" fillId="28" borderId="0" applyNumberFormat="0" applyBorder="0" applyAlignment="0" applyProtection="0"/>
    <xf numFmtId="43" fontId="26" fillId="0" borderId="0" applyFont="0" applyFill="0" applyBorder="0" applyAlignment="0" applyProtection="0"/>
    <xf numFmtId="43" fontId="196" fillId="0" borderId="0" applyFont="0" applyFill="0" applyBorder="0" applyAlignment="0" applyProtection="0"/>
    <xf numFmtId="43" fontId="196" fillId="0" borderId="0" applyFont="0" applyFill="0" applyBorder="0" applyAlignment="0" applyProtection="0"/>
    <xf numFmtId="0" fontId="33" fillId="12" borderId="4" applyNumberFormat="0" applyAlignment="0" applyProtection="0"/>
    <xf numFmtId="0" fontId="15" fillId="0" borderId="0"/>
    <xf numFmtId="43" fontId="196" fillId="0" borderId="0" applyFont="0" applyFill="0" applyBorder="0" applyAlignment="0" applyProtection="0"/>
    <xf numFmtId="43" fontId="196" fillId="0" borderId="0" applyFont="0" applyFill="0" applyBorder="0" applyAlignment="0" applyProtection="0"/>
    <xf numFmtId="9" fontId="203" fillId="0" borderId="0" applyFont="0" applyFill="0" applyBorder="0" applyAlignment="0" applyProtection="0"/>
    <xf numFmtId="0" fontId="205" fillId="111" borderId="47" applyNumberFormat="0" applyAlignment="0" applyProtection="0"/>
    <xf numFmtId="0" fontId="196" fillId="70" borderId="46" applyNumberFormat="0" applyFont="0" applyAlignment="0" applyProtection="0"/>
    <xf numFmtId="0" fontId="196" fillId="0" borderId="0"/>
    <xf numFmtId="0" fontId="196" fillId="0" borderId="0"/>
    <xf numFmtId="0" fontId="196" fillId="0" borderId="0"/>
    <xf numFmtId="0" fontId="212" fillId="0" borderId="0" applyNumberFormat="0" applyFill="0" applyBorder="0" applyAlignment="0" applyProtection="0"/>
    <xf numFmtId="0" fontId="196" fillId="0" borderId="0"/>
    <xf numFmtId="0" fontId="196" fillId="0" borderId="0"/>
    <xf numFmtId="0" fontId="196" fillId="0" borderId="0"/>
    <xf numFmtId="0" fontId="196" fillId="0" borderId="0"/>
    <xf numFmtId="43" fontId="196" fillId="0" borderId="0" applyFont="0" applyFill="0" applyBorder="0" applyAlignment="0" applyProtection="0"/>
    <xf numFmtId="43" fontId="196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0" fontId="196" fillId="0" borderId="0"/>
    <xf numFmtId="0" fontId="196" fillId="0" borderId="0"/>
    <xf numFmtId="0" fontId="196" fillId="0" borderId="0"/>
    <xf numFmtId="0" fontId="196" fillId="0" borderId="0"/>
    <xf numFmtId="0" fontId="196" fillId="0" borderId="0"/>
    <xf numFmtId="0" fontId="225" fillId="0" borderId="0"/>
    <xf numFmtId="0" fontId="225" fillId="0" borderId="0"/>
    <xf numFmtId="0" fontId="196" fillId="0" borderId="0"/>
    <xf numFmtId="0" fontId="196" fillId="0" borderId="0"/>
    <xf numFmtId="0" fontId="196" fillId="0" borderId="0"/>
    <xf numFmtId="0" fontId="196" fillId="0" borderId="0"/>
    <xf numFmtId="0" fontId="196" fillId="0" borderId="0"/>
    <xf numFmtId="0" fontId="196" fillId="0" borderId="0"/>
    <xf numFmtId="0" fontId="196" fillId="0" borderId="0"/>
    <xf numFmtId="0" fontId="196" fillId="0" borderId="0"/>
    <xf numFmtId="0" fontId="292" fillId="69" borderId="0" applyNumberFormat="0" applyBorder="0" applyAlignment="0" applyProtection="0"/>
    <xf numFmtId="0" fontId="294" fillId="69" borderId="0" applyNumberFormat="0" applyBorder="0" applyAlignment="0" applyProtection="0"/>
    <xf numFmtId="0" fontId="291" fillId="0" borderId="57" applyNumberFormat="0" applyFill="0" applyAlignment="0" applyProtection="0"/>
    <xf numFmtId="0" fontId="202" fillId="110" borderId="44" applyNumberFormat="0" applyAlignment="0" applyProtection="0"/>
    <xf numFmtId="0" fontId="202" fillId="110" borderId="44" applyNumberFormat="0" applyAlignment="0" applyProtection="0"/>
    <xf numFmtId="0" fontId="202" fillId="110" borderId="44" applyNumberFormat="0" applyAlignment="0" applyProtection="0"/>
    <xf numFmtId="0" fontId="202" fillId="110" borderId="44" applyNumberFormat="0" applyAlignment="0" applyProtection="0"/>
    <xf numFmtId="0" fontId="202" fillId="110" borderId="44" applyNumberFormat="0" applyAlignment="0" applyProtection="0"/>
    <xf numFmtId="0" fontId="202" fillId="110" borderId="44" applyNumberFormat="0" applyAlignment="0" applyProtection="0"/>
    <xf numFmtId="0" fontId="290" fillId="0" borderId="0" applyNumberFormat="0" applyFill="0" applyBorder="0" applyAlignment="0" applyProtection="0"/>
    <xf numFmtId="0" fontId="290" fillId="0" borderId="59" applyNumberFormat="0" applyFill="0" applyAlignment="0" applyProtection="0"/>
    <xf numFmtId="0" fontId="289" fillId="0" borderId="56" applyNumberFormat="0" applyFill="0" applyAlignment="0" applyProtection="0"/>
    <xf numFmtId="0" fontId="288" fillId="0" borderId="58" applyNumberFormat="0" applyFill="0" applyAlignment="0" applyProtection="0"/>
    <xf numFmtId="0" fontId="201" fillId="109" borderId="0" applyNumberFormat="0" applyBorder="0" applyAlignment="0" applyProtection="0"/>
    <xf numFmtId="0" fontId="200" fillId="0" borderId="0" applyNumberFormat="0" applyFill="0" applyBorder="0" applyAlignment="0" applyProtection="0"/>
    <xf numFmtId="203" fontId="4" fillId="0" borderId="0"/>
    <xf numFmtId="202" fontId="4" fillId="0" borderId="0"/>
    <xf numFmtId="204" fontId="4" fillId="0" borderId="0"/>
    <xf numFmtId="198" fontId="20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96" fillId="0" borderId="0" applyFont="0" applyFill="0" applyBorder="0" applyAlignment="0" applyProtection="0"/>
    <xf numFmtId="43" fontId="196" fillId="0" borderId="0" applyFont="0" applyFill="0" applyBorder="0" applyAlignment="0" applyProtection="0"/>
    <xf numFmtId="43" fontId="196" fillId="0" borderId="0" applyFont="0" applyFill="0" applyBorder="0" applyAlignment="0" applyProtection="0"/>
    <xf numFmtId="0" fontId="199" fillId="68" borderId="45" applyNumberFormat="0" applyAlignment="0" applyProtection="0"/>
    <xf numFmtId="0" fontId="198" fillId="108" borderId="0" applyNumberFormat="0" applyBorder="0" applyAlignment="0" applyProtection="0"/>
    <xf numFmtId="0" fontId="197" fillId="107" borderId="0" applyNumberFormat="0" applyBorder="0" applyAlignment="0" applyProtection="0"/>
    <xf numFmtId="0" fontId="197" fillId="67" borderId="0" applyNumberFormat="0" applyBorder="0" applyAlignment="0" applyProtection="0"/>
    <xf numFmtId="0" fontId="197" fillId="120" borderId="0" applyNumberFormat="0" applyBorder="0" applyAlignment="0" applyProtection="0"/>
    <xf numFmtId="0" fontId="197" fillId="106" borderId="0" applyNumberFormat="0" applyBorder="0" applyAlignment="0" applyProtection="0"/>
    <xf numFmtId="0" fontId="197" fillId="105" borderId="0" applyNumberFormat="0" applyBorder="0" applyAlignment="0" applyProtection="0"/>
    <xf numFmtId="0" fontId="197" fillId="125" borderId="0" applyNumberFormat="0" applyBorder="0" applyAlignment="0" applyProtection="0"/>
    <xf numFmtId="0" fontId="196" fillId="125" borderId="0" applyNumberFormat="0" applyBorder="0" applyAlignment="0" applyProtection="0"/>
    <xf numFmtId="0" fontId="197" fillId="104" borderId="0" applyNumberFormat="0" applyBorder="0" applyAlignment="0" applyProtection="0"/>
    <xf numFmtId="0" fontId="197" fillId="123" borderId="0" applyNumberFormat="0" applyBorder="0" applyAlignment="0" applyProtection="0"/>
    <xf numFmtId="0" fontId="197" fillId="119" borderId="0" applyNumberFormat="0" applyBorder="0" applyAlignment="0" applyProtection="0"/>
    <xf numFmtId="0" fontId="196" fillId="119" borderId="0" applyNumberFormat="0" applyBorder="0" applyAlignment="0" applyProtection="0"/>
    <xf numFmtId="0" fontId="197" fillId="103" borderId="0" applyNumberFormat="0" applyBorder="0" applyAlignment="0" applyProtection="0"/>
    <xf numFmtId="0" fontId="196" fillId="103" borderId="0" applyNumberFormat="0" applyBorder="0" applyAlignment="0" applyProtection="0"/>
    <xf numFmtId="0" fontId="197" fillId="115" borderId="0" applyNumberFormat="0" applyBorder="0" applyAlignment="0" applyProtection="0"/>
    <xf numFmtId="0" fontId="196" fillId="115" borderId="0" applyNumberFormat="0" applyBorder="0" applyAlignment="0" applyProtection="0"/>
    <xf numFmtId="0" fontId="196" fillId="124" borderId="0" applyNumberFormat="0" applyBorder="0" applyAlignment="0" applyProtection="0"/>
    <xf numFmtId="0" fontId="196" fillId="102" borderId="0" applyNumberFormat="0" applyBorder="0" applyAlignment="0" applyProtection="0"/>
    <xf numFmtId="0" fontId="196" fillId="122" borderId="0" applyNumberFormat="0" applyBorder="0" applyAlignment="0" applyProtection="0"/>
    <xf numFmtId="0" fontId="196" fillId="118" borderId="0" applyNumberFormat="0" applyBorder="0" applyAlignment="0" applyProtection="0"/>
    <xf numFmtId="0" fontId="196" fillId="66" borderId="0" applyNumberFormat="0" applyBorder="0" applyAlignment="0" applyProtection="0"/>
    <xf numFmtId="0" fontId="196" fillId="114" borderId="0" applyNumberFormat="0" applyBorder="0" applyAlignment="0" applyProtection="0"/>
    <xf numFmtId="0" fontId="196" fillId="121" borderId="0" applyNumberFormat="0" applyBorder="0" applyAlignment="0" applyProtection="0"/>
    <xf numFmtId="0" fontId="196" fillId="117" borderId="0" applyNumberFormat="0" applyBorder="0" applyAlignment="0" applyProtection="0"/>
    <xf numFmtId="0" fontId="196" fillId="116" borderId="0" applyNumberFormat="0" applyBorder="0" applyAlignment="0" applyProtection="0"/>
    <xf numFmtId="0" fontId="196" fillId="113" borderId="0" applyNumberFormat="0" applyBorder="0" applyAlignment="0" applyProtection="0"/>
    <xf numFmtId="43" fontId="26" fillId="0" borderId="0" applyFont="0" applyFill="0" applyBorder="0" applyAlignment="0" applyProtection="0"/>
    <xf numFmtId="246" fontId="172" fillId="52" borderId="0">
      <alignment horizontal="left" vertical="top"/>
    </xf>
    <xf numFmtId="9" fontId="196" fillId="0" borderId="0" applyFont="0" applyFill="0" applyBorder="0" applyAlignment="0" applyProtection="0"/>
    <xf numFmtId="0" fontId="75" fillId="0" borderId="0">
      <alignment vertical="top"/>
    </xf>
    <xf numFmtId="0" fontId="75" fillId="0" borderId="0">
      <alignment vertical="top"/>
    </xf>
    <xf numFmtId="0" fontId="196" fillId="0" borderId="0"/>
    <xf numFmtId="0" fontId="196" fillId="0" borderId="0"/>
    <xf numFmtId="0" fontId="203" fillId="0" borderId="0"/>
    <xf numFmtId="0" fontId="196" fillId="0" borderId="0"/>
    <xf numFmtId="0" fontId="75" fillId="0" borderId="0">
      <alignment vertical="top"/>
    </xf>
    <xf numFmtId="0" fontId="196" fillId="0" borderId="0"/>
    <xf numFmtId="9" fontId="196" fillId="0" borderId="0" applyFont="0" applyFill="0" applyBorder="0" applyAlignment="0" applyProtection="0"/>
    <xf numFmtId="43" fontId="196" fillId="0" borderId="0" applyFont="0" applyFill="0" applyBorder="0" applyAlignment="0" applyProtection="0"/>
    <xf numFmtId="43" fontId="26" fillId="0" borderId="0" applyFont="0" applyFill="0" applyBorder="0" applyAlignment="0" applyProtection="0"/>
    <xf numFmtId="198" fontId="26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07" fillId="0" borderId="0" applyNumberFormat="0" applyFill="0" applyBorder="0" applyAlignment="0" applyProtection="0"/>
    <xf numFmtId="0" fontId="206" fillId="0" borderId="60" applyNumberFormat="0" applyFill="0" applyAlignment="0" applyProtection="0"/>
    <xf numFmtId="0" fontId="295" fillId="0" borderId="0" applyNumberFormat="0" applyFill="0" applyBorder="0" applyAlignment="0" applyProtection="0"/>
    <xf numFmtId="0" fontId="196" fillId="0" borderId="0"/>
    <xf numFmtId="0" fontId="196" fillId="0" borderId="0"/>
    <xf numFmtId="0" fontId="196" fillId="0" borderId="0"/>
    <xf numFmtId="0" fontId="196" fillId="0" borderId="0"/>
    <xf numFmtId="0" fontId="196" fillId="0" borderId="0"/>
    <xf numFmtId="0" fontId="196" fillId="0" borderId="0"/>
    <xf numFmtId="0" fontId="196" fillId="0" borderId="0"/>
    <xf numFmtId="0" fontId="196" fillId="0" borderId="0"/>
    <xf numFmtId="0" fontId="203" fillId="0" borderId="0"/>
    <xf numFmtId="0" fontId="196" fillId="0" borderId="0"/>
    <xf numFmtId="0" fontId="196" fillId="0" borderId="0"/>
    <xf numFmtId="0" fontId="196" fillId="0" borderId="0"/>
    <xf numFmtId="0" fontId="196" fillId="0" borderId="0"/>
    <xf numFmtId="43" fontId="196" fillId="0" borderId="0" applyFont="0" applyFill="0" applyBorder="0" applyAlignment="0" applyProtection="0"/>
    <xf numFmtId="198" fontId="203" fillId="0" borderId="0" applyFont="0" applyFill="0" applyBorder="0" applyAlignment="0" applyProtection="0"/>
    <xf numFmtId="0" fontId="287" fillId="111" borderId="44" applyNumberFormat="0" applyAlignment="0" applyProtection="0"/>
    <xf numFmtId="0" fontId="197" fillId="112" borderId="0" applyNumberFormat="0" applyBorder="0" applyAlignment="0" applyProtection="0"/>
    <xf numFmtId="0" fontId="196" fillId="104" borderId="0" applyNumberFormat="0" applyBorder="0" applyAlignment="0" applyProtection="0"/>
    <xf numFmtId="0" fontId="196" fillId="101" borderId="0" applyNumberFormat="0" applyBorder="0" applyAlignment="0" applyProtection="0"/>
    <xf numFmtId="0" fontId="196" fillId="65" borderId="0" applyNumberFormat="0" applyBorder="0" applyAlignment="0" applyProtection="0"/>
    <xf numFmtId="0" fontId="26" fillId="0" borderId="0"/>
    <xf numFmtId="0" fontId="196" fillId="123" borderId="0" applyNumberFormat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0" fontId="271" fillId="0" borderId="58" applyNumberFormat="0" applyFill="0" applyAlignment="0" applyProtection="0"/>
    <xf numFmtId="0" fontId="272" fillId="0" borderId="56" applyNumberFormat="0" applyFill="0" applyAlignment="0" applyProtection="0"/>
    <xf numFmtId="0" fontId="273" fillId="0" borderId="59" applyNumberFormat="0" applyFill="0" applyAlignment="0" applyProtection="0"/>
    <xf numFmtId="0" fontId="273" fillId="0" borderId="0" applyNumberFormat="0" applyFill="0" applyBorder="0" applyAlignment="0" applyProtection="0"/>
    <xf numFmtId="0" fontId="274" fillId="109" borderId="0" applyNumberFormat="0" applyBorder="0" applyAlignment="0" applyProtection="0"/>
    <xf numFmtId="0" fontId="275" fillId="108" borderId="0" applyNumberFormat="0" applyBorder="0" applyAlignment="0" applyProtection="0"/>
    <xf numFmtId="0" fontId="277" fillId="110" borderId="44" applyNumberFormat="0" applyAlignment="0" applyProtection="0"/>
    <xf numFmtId="0" fontId="278" fillId="111" borderId="47" applyNumberFormat="0" applyAlignment="0" applyProtection="0"/>
    <xf numFmtId="0" fontId="279" fillId="111" borderId="44" applyNumberFormat="0" applyAlignment="0" applyProtection="0"/>
    <xf numFmtId="0" fontId="280" fillId="0" borderId="57" applyNumberFormat="0" applyFill="0" applyAlignment="0" applyProtection="0"/>
    <xf numFmtId="0" fontId="281" fillId="68" borderId="45" applyNumberFormat="0" applyAlignment="0" applyProtection="0"/>
    <xf numFmtId="0" fontId="282" fillId="0" borderId="0" applyNumberFormat="0" applyFill="0" applyBorder="0" applyAlignment="0" applyProtection="0"/>
    <xf numFmtId="0" fontId="283" fillId="0" borderId="0" applyNumberFormat="0" applyFill="0" applyBorder="0" applyAlignment="0" applyProtection="0"/>
    <xf numFmtId="0" fontId="284" fillId="0" borderId="60" applyNumberFormat="0" applyFill="0" applyAlignment="0" applyProtection="0"/>
    <xf numFmtId="0" fontId="285" fillId="112" borderId="0" applyNumberFormat="0" applyBorder="0" applyAlignment="0" applyProtection="0"/>
    <xf numFmtId="0" fontId="203" fillId="113" borderId="0" applyNumberFormat="0" applyBorder="0" applyAlignment="0" applyProtection="0"/>
    <xf numFmtId="0" fontId="203" fillId="114" borderId="0" applyNumberFormat="0" applyBorder="0" applyAlignment="0" applyProtection="0"/>
    <xf numFmtId="0" fontId="285" fillId="105" borderId="0" applyNumberFormat="0" applyBorder="0" applyAlignment="0" applyProtection="0"/>
    <xf numFmtId="0" fontId="203" fillId="116" borderId="0" applyNumberFormat="0" applyBorder="0" applyAlignment="0" applyProtection="0"/>
    <xf numFmtId="0" fontId="203" fillId="66" borderId="0" applyNumberFormat="0" applyBorder="0" applyAlignment="0" applyProtection="0"/>
    <xf numFmtId="0" fontId="285" fillId="106" borderId="0" applyNumberFormat="0" applyBorder="0" applyAlignment="0" applyProtection="0"/>
    <xf numFmtId="0" fontId="203" fillId="117" borderId="0" applyNumberFormat="0" applyBorder="0" applyAlignment="0" applyProtection="0"/>
    <xf numFmtId="0" fontId="203" fillId="118" borderId="0" applyNumberFormat="0" applyBorder="0" applyAlignment="0" applyProtection="0"/>
    <xf numFmtId="0" fontId="285" fillId="120" borderId="0" applyNumberFormat="0" applyBorder="0" applyAlignment="0" applyProtection="0"/>
    <xf numFmtId="0" fontId="203" fillId="121" borderId="0" applyNumberFormat="0" applyBorder="0" applyAlignment="0" applyProtection="0"/>
    <xf numFmtId="0" fontId="203" fillId="122" borderId="0" applyNumberFormat="0" applyBorder="0" applyAlignment="0" applyProtection="0"/>
    <xf numFmtId="0" fontId="285" fillId="67" borderId="0" applyNumberFormat="0" applyBorder="0" applyAlignment="0" applyProtection="0"/>
    <xf numFmtId="0" fontId="203" fillId="65" borderId="0" applyNumberFormat="0" applyBorder="0" applyAlignment="0" applyProtection="0"/>
    <xf numFmtId="0" fontId="203" fillId="102" borderId="0" applyNumberFormat="0" applyBorder="0" applyAlignment="0" applyProtection="0"/>
    <xf numFmtId="0" fontId="285" fillId="107" borderId="0" applyNumberFormat="0" applyBorder="0" applyAlignment="0" applyProtection="0"/>
    <xf numFmtId="0" fontId="203" fillId="101" borderId="0" applyNumberFormat="0" applyBorder="0" applyAlignment="0" applyProtection="0"/>
    <xf numFmtId="0" fontId="203" fillId="124" borderId="0" applyNumberFormat="0" applyBorder="0" applyAlignment="0" applyProtection="0"/>
    <xf numFmtId="0" fontId="203" fillId="0" borderId="0"/>
    <xf numFmtId="0" fontId="296" fillId="0" borderId="0" applyNumberFormat="0" applyFill="0" applyBorder="0" applyAlignment="0" applyProtection="0"/>
    <xf numFmtId="0" fontId="297" fillId="69" borderId="0" applyNumberFormat="0" applyBorder="0" applyAlignment="0" applyProtection="0"/>
    <xf numFmtId="0" fontId="203" fillId="70" borderId="46" applyNumberFormat="0" applyFont="0" applyAlignment="0" applyProtection="0"/>
    <xf numFmtId="0" fontId="203" fillId="115" borderId="0" applyNumberFormat="0" applyBorder="0" applyAlignment="0" applyProtection="0"/>
    <xf numFmtId="0" fontId="203" fillId="103" borderId="0" applyNumberFormat="0" applyBorder="0" applyAlignment="0" applyProtection="0"/>
    <xf numFmtId="0" fontId="203" fillId="119" borderId="0" applyNumberFormat="0" applyBorder="0" applyAlignment="0" applyProtection="0"/>
    <xf numFmtId="0" fontId="203" fillId="123" borderId="0" applyNumberFormat="0" applyBorder="0" applyAlignment="0" applyProtection="0"/>
    <xf numFmtId="0" fontId="203" fillId="104" borderId="0" applyNumberFormat="0" applyBorder="0" applyAlignment="0" applyProtection="0"/>
    <xf numFmtId="0" fontId="203" fillId="125" borderId="0" applyNumberFormat="0" applyBorder="0" applyAlignment="0" applyProtection="0"/>
    <xf numFmtId="0" fontId="26" fillId="0" borderId="0"/>
    <xf numFmtId="0" fontId="28" fillId="37" borderId="0" applyNumberFormat="0" applyBorder="0" applyAlignment="0" applyProtection="0"/>
    <xf numFmtId="0" fontId="28" fillId="39" borderId="0" applyNumberFormat="0" applyBorder="0" applyAlignment="0" applyProtection="0"/>
    <xf numFmtId="0" fontId="28" fillId="41" borderId="0" applyNumberFormat="0" applyBorder="0" applyAlignment="0" applyProtection="0"/>
    <xf numFmtId="0" fontId="28" fillId="29" borderId="0" applyNumberFormat="0" applyBorder="0" applyAlignment="0" applyProtection="0"/>
    <xf numFmtId="0" fontId="28" fillId="31" borderId="0" applyNumberFormat="0" applyBorder="0" applyAlignment="0" applyProtection="0"/>
    <xf numFmtId="0" fontId="28" fillId="28" borderId="0" applyNumberFormat="0" applyBorder="0" applyAlignment="0" applyProtection="0"/>
    <xf numFmtId="43" fontId="26" fillId="0" borderId="0" applyFont="0" applyFill="0" applyBorder="0" applyAlignment="0" applyProtection="0"/>
    <xf numFmtId="0" fontId="33" fillId="12" borderId="4" applyNumberFormat="0" applyAlignment="0" applyProtection="0"/>
    <xf numFmtId="0" fontId="15" fillId="0" borderId="0"/>
    <xf numFmtId="0" fontId="212" fillId="0" borderId="0" applyNumberForma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246" fontId="172" fillId="52" borderId="0">
      <alignment horizontal="left" vertical="top"/>
    </xf>
    <xf numFmtId="0" fontId="203" fillId="0" borderId="0"/>
    <xf numFmtId="0" fontId="203" fillId="0" borderId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0" fontId="203" fillId="0" borderId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0" fontId="203" fillId="0" borderId="0"/>
    <xf numFmtId="0" fontId="203" fillId="0" borderId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0" fontId="203" fillId="0" borderId="0"/>
    <xf numFmtId="0" fontId="203" fillId="0" borderId="0"/>
    <xf numFmtId="0" fontId="203" fillId="0" borderId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0" fontId="203" fillId="0" borderId="0"/>
    <xf numFmtId="0" fontId="203" fillId="0" borderId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0" fontId="203" fillId="0" borderId="0"/>
    <xf numFmtId="0" fontId="203" fillId="0" borderId="0"/>
    <xf numFmtId="43" fontId="203" fillId="0" borderId="0" applyFont="0" applyFill="0" applyBorder="0" applyAlignment="0" applyProtection="0"/>
    <xf numFmtId="0" fontId="270" fillId="0" borderId="0" applyNumberFormat="0" applyFill="0" applyBorder="0" applyAlignment="0" applyProtection="0"/>
    <xf numFmtId="0" fontId="276" fillId="69" borderId="0" applyNumberFormat="0" applyBorder="0" applyAlignment="0" applyProtection="0"/>
    <xf numFmtId="0" fontId="285" fillId="115" borderId="0" applyNumberFormat="0" applyBorder="0" applyAlignment="0" applyProtection="0"/>
    <xf numFmtId="0" fontId="285" fillId="103" borderId="0" applyNumberFormat="0" applyBorder="0" applyAlignment="0" applyProtection="0"/>
    <xf numFmtId="0" fontId="285" fillId="119" borderId="0" applyNumberFormat="0" applyBorder="0" applyAlignment="0" applyProtection="0"/>
    <xf numFmtId="0" fontId="285" fillId="123" borderId="0" applyNumberFormat="0" applyBorder="0" applyAlignment="0" applyProtection="0"/>
    <xf numFmtId="0" fontId="285" fillId="104" borderId="0" applyNumberFormat="0" applyBorder="0" applyAlignment="0" applyProtection="0"/>
    <xf numFmtId="0" fontId="285" fillId="125" borderId="0" applyNumberFormat="0" applyBorder="0" applyAlignment="0" applyProtection="0"/>
    <xf numFmtId="0" fontId="40" fillId="2" borderId="0"/>
    <xf numFmtId="0" fontId="298" fillId="0" borderId="0"/>
    <xf numFmtId="319" fontId="3" fillId="0" borderId="0" applyFont="0" applyFill="0" applyBorder="0" applyAlignment="0" applyProtection="0"/>
    <xf numFmtId="223" fontId="3" fillId="0" borderId="0" applyFont="0" applyFill="0" applyBorder="0" applyAlignment="0" applyProtection="0"/>
    <xf numFmtId="319" fontId="3" fillId="0" borderId="0" applyFont="0" applyFill="0" applyBorder="0" applyAlignment="0" applyProtection="0"/>
    <xf numFmtId="223" fontId="3" fillId="0" borderId="0" applyFont="0" applyFill="0" applyBorder="0" applyAlignment="0" applyProtection="0"/>
    <xf numFmtId="221" fontId="46" fillId="0" borderId="0" applyFont="0" applyFill="0" applyBorder="0" applyAlignment="0" applyProtection="0"/>
    <xf numFmtId="217" fontId="46" fillId="0" borderId="0" applyFont="0" applyFill="0" applyBorder="0" applyAlignment="0" applyProtection="0"/>
    <xf numFmtId="319" fontId="3" fillId="0" borderId="0" applyFont="0" applyFill="0" applyBorder="0" applyAlignment="0" applyProtection="0"/>
    <xf numFmtId="223" fontId="3" fillId="0" borderId="0" applyFont="0" applyFill="0" applyBorder="0" applyAlignment="0" applyProtection="0"/>
    <xf numFmtId="319" fontId="3" fillId="0" borderId="0" applyFont="0" applyFill="0" applyBorder="0" applyAlignment="0" applyProtection="0"/>
    <xf numFmtId="223" fontId="3" fillId="0" borderId="0" applyFont="0" applyFill="0" applyBorder="0" applyAlignment="0" applyProtection="0"/>
    <xf numFmtId="221" fontId="3" fillId="0" borderId="0" applyFont="0" applyFill="0" applyBorder="0" applyAlignment="0" applyProtection="0"/>
    <xf numFmtId="217" fontId="3" fillId="0" borderId="0" applyFont="0" applyFill="0" applyBorder="0" applyAlignment="0" applyProtection="0"/>
    <xf numFmtId="0" fontId="203" fillId="113" borderId="0" applyNumberFormat="0" applyBorder="0" applyAlignment="0" applyProtection="0"/>
    <xf numFmtId="0" fontId="203" fillId="116" borderId="0" applyNumberFormat="0" applyBorder="0" applyAlignment="0" applyProtection="0"/>
    <xf numFmtId="0" fontId="203" fillId="117" borderId="0" applyNumberFormat="0" applyBorder="0" applyAlignment="0" applyProtection="0"/>
    <xf numFmtId="0" fontId="203" fillId="121" borderId="0" applyNumberFormat="0" applyBorder="0" applyAlignment="0" applyProtection="0"/>
    <xf numFmtId="0" fontId="203" fillId="65" borderId="0" applyNumberFormat="0" applyBorder="0" applyAlignment="0" applyProtection="0"/>
    <xf numFmtId="0" fontId="203" fillId="101" borderId="0" applyNumberFormat="0" applyBorder="0" applyAlignment="0" applyProtection="0"/>
    <xf numFmtId="217" fontId="3" fillId="0" borderId="0" applyFont="0" applyFill="0" applyBorder="0" applyAlignment="0" applyProtection="0"/>
    <xf numFmtId="0" fontId="203" fillId="114" borderId="0" applyNumberFormat="0" applyBorder="0" applyAlignment="0" applyProtection="0"/>
    <xf numFmtId="0" fontId="203" fillId="66" borderId="0" applyNumberFormat="0" applyBorder="0" applyAlignment="0" applyProtection="0"/>
    <xf numFmtId="0" fontId="203" fillId="118" borderId="0" applyNumberFormat="0" applyBorder="0" applyAlignment="0" applyProtection="0"/>
    <xf numFmtId="0" fontId="203" fillId="122" borderId="0" applyNumberFormat="0" applyBorder="0" applyAlignment="0" applyProtection="0"/>
    <xf numFmtId="0" fontId="203" fillId="102" borderId="0" applyNumberFormat="0" applyBorder="0" applyAlignment="0" applyProtection="0"/>
    <xf numFmtId="0" fontId="203" fillId="124" borderId="0" applyNumberFormat="0" applyBorder="0" applyAlignment="0" applyProtection="0"/>
    <xf numFmtId="319" fontId="3" fillId="0" borderId="0" applyFont="0" applyFill="0" applyBorder="0" applyAlignment="0" applyProtection="0"/>
    <xf numFmtId="221" fontId="46" fillId="0" borderId="0" applyFont="0" applyFill="0" applyBorder="0" applyAlignment="0" applyProtection="0"/>
    <xf numFmtId="319" fontId="3" fillId="0" borderId="0" applyFont="0" applyFill="0" applyBorder="0" applyAlignment="0" applyProtection="0"/>
    <xf numFmtId="319" fontId="3" fillId="0" borderId="0" applyFont="0" applyFill="0" applyBorder="0" applyAlignment="0" applyProtection="0"/>
    <xf numFmtId="43" fontId="196" fillId="0" borderId="0" applyFont="0" applyFill="0" applyBorder="0" applyAlignment="0" applyProtection="0"/>
    <xf numFmtId="43" fontId="196" fillId="0" borderId="0" applyFont="0" applyFill="0" applyBorder="0" applyAlignment="0" applyProtection="0"/>
    <xf numFmtId="198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196" fillId="0" borderId="0" applyFont="0" applyFill="0" applyBorder="0" applyAlignment="0" applyProtection="0"/>
    <xf numFmtId="43" fontId="196" fillId="0" borderId="0" applyFont="0" applyFill="0" applyBorder="0" applyAlignment="0" applyProtection="0"/>
    <xf numFmtId="0" fontId="203" fillId="0" borderId="0"/>
    <xf numFmtId="197" fontId="203" fillId="0" borderId="0" applyFont="0" applyFill="0" applyBorder="0" applyAlignment="0" applyProtection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9" fontId="203" fillId="0" borderId="0" applyFont="0" applyFill="0" applyBorder="0" applyAlignment="0" applyProtection="0"/>
    <xf numFmtId="207" fontId="299" fillId="0" borderId="27" applyFont="0" applyBorder="0" applyAlignment="0">
      <alignment horizontal="center" vertical="center"/>
    </xf>
    <xf numFmtId="221" fontId="46" fillId="0" borderId="0" applyFont="0" applyFill="0" applyBorder="0" applyAlignment="0" applyProtection="0"/>
    <xf numFmtId="319" fontId="3" fillId="0" borderId="0" applyFont="0" applyFill="0" applyBorder="0" applyAlignment="0" applyProtection="0"/>
    <xf numFmtId="319" fontId="3" fillId="0" borderId="0" applyFont="0" applyFill="0" applyBorder="0" applyAlignment="0" applyProtection="0"/>
    <xf numFmtId="268" fontId="222" fillId="0" borderId="0" applyFont="0" applyFill="0" applyBorder="0" applyAlignment="0" applyProtection="0"/>
    <xf numFmtId="268" fontId="222" fillId="0" borderId="0" applyFont="0" applyFill="0" applyBorder="0" applyAlignment="0" applyProtection="0"/>
    <xf numFmtId="217" fontId="3" fillId="0" borderId="0" applyFont="0" applyFill="0" applyBorder="0" applyAlignment="0" applyProtection="0"/>
    <xf numFmtId="40" fontId="300" fillId="0" borderId="2" applyFont="0" applyFill="0" applyBorder="0" applyAlignment="0" applyProtection="0"/>
    <xf numFmtId="43" fontId="20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6" fillId="0" borderId="0" applyFont="0" applyFill="0" applyBorder="0" applyAlignment="0" applyProtection="0"/>
    <xf numFmtId="43" fontId="203" fillId="0" borderId="0" applyFont="0" applyFill="0" applyBorder="0" applyAlignment="0" applyProtection="0"/>
    <xf numFmtId="198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9" fontId="196" fillId="0" borderId="0" applyFont="0" applyFill="0" applyBorder="0" applyAlignment="0" applyProtection="0"/>
    <xf numFmtId="221" fontId="3" fillId="0" borderId="0" applyFont="0" applyFill="0" applyBorder="0" applyAlignment="0" applyProtection="0"/>
    <xf numFmtId="0" fontId="203" fillId="0" borderId="0"/>
    <xf numFmtId="319" fontId="3" fillId="0" borderId="0" applyFont="0" applyFill="0" applyBorder="0" applyAlignment="0" applyProtection="0"/>
    <xf numFmtId="319" fontId="3" fillId="0" borderId="0" applyFont="0" applyFill="0" applyBorder="0" applyAlignment="0" applyProtection="0"/>
    <xf numFmtId="221" fontId="46" fillId="0" borderId="0" applyFont="0" applyFill="0" applyBorder="0" applyAlignment="0" applyProtection="0"/>
    <xf numFmtId="319" fontId="3" fillId="0" borderId="0" applyFont="0" applyFill="0" applyBorder="0" applyAlignment="0" applyProtection="0"/>
    <xf numFmtId="319" fontId="3" fillId="0" borderId="0" applyFont="0" applyFill="0" applyBorder="0" applyAlignment="0" applyProtection="0"/>
    <xf numFmtId="0" fontId="203" fillId="70" borderId="46" applyNumberFormat="0" applyFont="0" applyAlignment="0" applyProtection="0"/>
    <xf numFmtId="217" fontId="3" fillId="0" borderId="0" applyFont="0" applyFill="0" applyBorder="0" applyAlignment="0" applyProtection="0"/>
    <xf numFmtId="0" fontId="203" fillId="113" borderId="0" applyNumberFormat="0" applyBorder="0" applyAlignment="0" applyProtection="0"/>
    <xf numFmtId="0" fontId="203" fillId="114" borderId="0" applyNumberFormat="0" applyBorder="0" applyAlignment="0" applyProtection="0"/>
    <xf numFmtId="0" fontId="203" fillId="116" borderId="0" applyNumberFormat="0" applyBorder="0" applyAlignment="0" applyProtection="0"/>
    <xf numFmtId="0" fontId="203" fillId="66" borderId="0" applyNumberFormat="0" applyBorder="0" applyAlignment="0" applyProtection="0"/>
    <xf numFmtId="319" fontId="3" fillId="0" borderId="0" applyFont="0" applyFill="0" applyBorder="0" applyAlignment="0" applyProtection="0"/>
    <xf numFmtId="0" fontId="203" fillId="117" borderId="0" applyNumberFormat="0" applyBorder="0" applyAlignment="0" applyProtection="0"/>
    <xf numFmtId="0" fontId="203" fillId="118" borderId="0" applyNumberFormat="0" applyBorder="0" applyAlignment="0" applyProtection="0"/>
    <xf numFmtId="0" fontId="203" fillId="121" borderId="0" applyNumberFormat="0" applyBorder="0" applyAlignment="0" applyProtection="0"/>
    <xf numFmtId="0" fontId="203" fillId="122" borderId="0" applyNumberFormat="0" applyBorder="0" applyAlignment="0" applyProtection="0"/>
    <xf numFmtId="0" fontId="203" fillId="65" borderId="0" applyNumberFormat="0" applyBorder="0" applyAlignment="0" applyProtection="0"/>
    <xf numFmtId="0" fontId="203" fillId="102" borderId="0" applyNumberFormat="0" applyBorder="0" applyAlignment="0" applyProtection="0"/>
    <xf numFmtId="221" fontId="3" fillId="0" borderId="0" applyFont="0" applyFill="0" applyBorder="0" applyAlignment="0" applyProtection="0"/>
    <xf numFmtId="0" fontId="203" fillId="101" borderId="0" applyNumberFormat="0" applyBorder="0" applyAlignment="0" applyProtection="0"/>
    <xf numFmtId="0" fontId="203" fillId="124" borderId="0" applyNumberFormat="0" applyBorder="0" applyAlignment="0" applyProtection="0"/>
    <xf numFmtId="0" fontId="5" fillId="0" borderId="0"/>
    <xf numFmtId="0" fontId="203" fillId="70" borderId="4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6" fillId="0" borderId="0"/>
    <xf numFmtId="43" fontId="19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5" fillId="0" borderId="0"/>
    <xf numFmtId="0" fontId="5" fillId="0" borderId="0"/>
    <xf numFmtId="0" fontId="26" fillId="9" borderId="22" applyNumberFormat="0" applyFont="0" applyAlignment="0" applyProtection="0"/>
    <xf numFmtId="9" fontId="26" fillId="0" borderId="0" applyFont="0" applyFill="0" applyBorder="0" applyAlignment="0" applyProtection="0"/>
    <xf numFmtId="0" fontId="5" fillId="0" borderId="0"/>
    <xf numFmtId="43" fontId="196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0" fontId="20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6" fillId="0" borderId="0"/>
    <xf numFmtId="9" fontId="26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0" fontId="26" fillId="0" borderId="0"/>
    <xf numFmtId="9" fontId="26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0" fontId="26" fillId="0" borderId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03" fillId="70" borderId="46" applyNumberFormat="0" applyFont="0" applyAlignment="0" applyProtection="0"/>
    <xf numFmtId="0" fontId="5" fillId="0" borderId="0"/>
    <xf numFmtId="0" fontId="203" fillId="113" borderId="0" applyNumberFormat="0" applyBorder="0" applyAlignment="0" applyProtection="0"/>
    <xf numFmtId="0" fontId="203" fillId="114" borderId="0" applyNumberFormat="0" applyBorder="0" applyAlignment="0" applyProtection="0"/>
    <xf numFmtId="0" fontId="5" fillId="0" borderId="0"/>
    <xf numFmtId="0" fontId="203" fillId="116" borderId="0" applyNumberFormat="0" applyBorder="0" applyAlignment="0" applyProtection="0"/>
    <xf numFmtId="0" fontId="203" fillId="66" borderId="0" applyNumberFormat="0" applyBorder="0" applyAlignment="0" applyProtection="0"/>
    <xf numFmtId="0" fontId="203" fillId="117" borderId="0" applyNumberFormat="0" applyBorder="0" applyAlignment="0" applyProtection="0"/>
    <xf numFmtId="0" fontId="203" fillId="118" borderId="0" applyNumberFormat="0" applyBorder="0" applyAlignment="0" applyProtection="0"/>
    <xf numFmtId="0" fontId="5" fillId="0" borderId="0"/>
    <xf numFmtId="0" fontId="203" fillId="121" borderId="0" applyNumberFormat="0" applyBorder="0" applyAlignment="0" applyProtection="0"/>
    <xf numFmtId="0" fontId="203" fillId="122" borderId="0" applyNumberFormat="0" applyBorder="0" applyAlignment="0" applyProtection="0"/>
    <xf numFmtId="0" fontId="5" fillId="0" borderId="0"/>
    <xf numFmtId="0" fontId="5" fillId="0" borderId="0"/>
    <xf numFmtId="0" fontId="203" fillId="65" borderId="0" applyNumberFormat="0" applyBorder="0" applyAlignment="0" applyProtection="0"/>
    <xf numFmtId="0" fontId="203" fillId="102" borderId="0" applyNumberFormat="0" applyBorder="0" applyAlignment="0" applyProtection="0"/>
    <xf numFmtId="0" fontId="5" fillId="0" borderId="0"/>
    <xf numFmtId="0" fontId="203" fillId="101" borderId="0" applyNumberFormat="0" applyBorder="0" applyAlignment="0" applyProtection="0"/>
    <xf numFmtId="0" fontId="203" fillId="12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26" fillId="0" borderId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12" fillId="0" borderId="0" applyNumberFormat="0" applyFill="0" applyBorder="0" applyAlignment="0" applyProtection="0"/>
    <xf numFmtId="0" fontId="33" fillId="12" borderId="4" applyNumberFormat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8" fillId="28" borderId="0" applyNumberFormat="0" applyBorder="0" applyAlignment="0" applyProtection="0"/>
    <xf numFmtId="0" fontId="28" fillId="31" borderId="0" applyNumberFormat="0" applyBorder="0" applyAlignment="0" applyProtection="0"/>
    <xf numFmtId="0" fontId="28" fillId="29" borderId="0" applyNumberFormat="0" applyBorder="0" applyAlignment="0" applyProtection="0"/>
    <xf numFmtId="0" fontId="28" fillId="41" borderId="0" applyNumberFormat="0" applyBorder="0" applyAlignment="0" applyProtection="0"/>
    <xf numFmtId="0" fontId="28" fillId="39" borderId="0" applyNumberFormat="0" applyBorder="0" applyAlignment="0" applyProtection="0"/>
    <xf numFmtId="0" fontId="28" fillId="37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196" fillId="0" borderId="0"/>
    <xf numFmtId="0" fontId="203" fillId="113" borderId="0" applyNumberFormat="0" applyBorder="0" applyAlignment="0" applyProtection="0"/>
    <xf numFmtId="0" fontId="203" fillId="116" borderId="0" applyNumberFormat="0" applyBorder="0" applyAlignment="0" applyProtection="0"/>
    <xf numFmtId="0" fontId="203" fillId="117" borderId="0" applyNumberFormat="0" applyBorder="0" applyAlignment="0" applyProtection="0"/>
    <xf numFmtId="0" fontId="203" fillId="121" borderId="0" applyNumberFormat="0" applyBorder="0" applyAlignment="0" applyProtection="0"/>
    <xf numFmtId="0" fontId="203" fillId="65" borderId="0" applyNumberFormat="0" applyBorder="0" applyAlignment="0" applyProtection="0"/>
    <xf numFmtId="0" fontId="203" fillId="101" borderId="0" applyNumberFormat="0" applyBorder="0" applyAlignment="0" applyProtection="0"/>
    <xf numFmtId="0" fontId="203" fillId="114" borderId="0" applyNumberFormat="0" applyBorder="0" applyAlignment="0" applyProtection="0"/>
    <xf numFmtId="0" fontId="203" fillId="66" borderId="0" applyNumberFormat="0" applyBorder="0" applyAlignment="0" applyProtection="0"/>
    <xf numFmtId="0" fontId="203" fillId="118" borderId="0" applyNumberFormat="0" applyBorder="0" applyAlignment="0" applyProtection="0"/>
    <xf numFmtId="0" fontId="203" fillId="122" borderId="0" applyNumberFormat="0" applyBorder="0" applyAlignment="0" applyProtection="0"/>
    <xf numFmtId="0" fontId="203" fillId="102" borderId="0" applyNumberFormat="0" applyBorder="0" applyAlignment="0" applyProtection="0"/>
    <xf numFmtId="0" fontId="203" fillId="124" borderId="0" applyNumberFormat="0" applyBorder="0" applyAlignment="0" applyProtection="0"/>
    <xf numFmtId="43" fontId="26" fillId="0" borderId="0" applyFont="0" applyFill="0" applyBorder="0" applyAlignment="0" applyProtection="0"/>
    <xf numFmtId="212" fontId="65" fillId="0" borderId="0" applyFill="0" applyBorder="0" applyAlignment="0" applyProtection="0"/>
    <xf numFmtId="212" fontId="65" fillId="0" borderId="0" applyFill="0" applyBorder="0" applyAlignment="0" applyProtection="0"/>
    <xf numFmtId="212" fontId="65" fillId="0" borderId="0" applyFill="0" applyBorder="0" applyAlignment="0" applyProtection="0"/>
    <xf numFmtId="239" fontId="65" fillId="0" borderId="0" applyFill="0" applyBorder="0" applyAlignment="0" applyProtection="0"/>
    <xf numFmtId="310" fontId="2" fillId="0" borderId="0" applyFont="0" applyFill="0" applyBorder="0" applyAlignment="0" applyProtection="0"/>
    <xf numFmtId="198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294" fontId="26" fillId="0" borderId="0" applyFont="0" applyFill="0" applyBorder="0" applyAlignment="0" applyProtection="0"/>
    <xf numFmtId="310" fontId="2" fillId="0" borderId="0" applyFont="0" applyFill="0" applyBorder="0" applyAlignment="0" applyProtection="0"/>
    <xf numFmtId="310" fontId="2" fillId="0" borderId="0" applyFont="0" applyFill="0" applyBorder="0" applyAlignment="0" applyProtection="0"/>
    <xf numFmtId="0" fontId="219" fillId="0" borderId="0" applyFont="0" applyFill="0" applyBorder="0" applyAlignment="0" applyProtection="0"/>
    <xf numFmtId="198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239" fontId="65" fillId="0" borderId="0" applyFont="0" applyFill="0" applyBorder="0" applyAlignment="0" applyProtection="0"/>
    <xf numFmtId="43" fontId="219" fillId="0" borderId="0" applyFont="0" applyFill="0" applyBorder="0" applyAlignment="0" applyProtection="0"/>
    <xf numFmtId="43" fontId="74" fillId="0" borderId="0" applyFont="0" applyFill="0" applyBorder="0" applyAlignment="0" applyProtection="0"/>
    <xf numFmtId="310" fontId="2" fillId="0" borderId="0" applyFont="0" applyFill="0" applyBorder="0" applyAlignment="0" applyProtection="0"/>
    <xf numFmtId="195" fontId="219" fillId="0" borderId="0" applyFont="0" applyFill="0" applyBorder="0" applyAlignment="0" applyProtection="0"/>
    <xf numFmtId="197" fontId="203" fillId="0" borderId="0" applyFont="0" applyFill="0" applyBorder="0" applyAlignment="0" applyProtection="0"/>
    <xf numFmtId="0" fontId="203" fillId="0" borderId="0"/>
    <xf numFmtId="0" fontId="203" fillId="0" borderId="0"/>
    <xf numFmtId="0" fontId="203" fillId="0" borderId="0"/>
    <xf numFmtId="0" fontId="203" fillId="0" borderId="0"/>
    <xf numFmtId="37" fontId="48" fillId="0" borderId="0"/>
    <xf numFmtId="0" fontId="203" fillId="0" borderId="0"/>
    <xf numFmtId="0" fontId="203" fillId="0" borderId="0"/>
    <xf numFmtId="9" fontId="20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64" fillId="0" borderId="0" applyNumberFormat="0" applyFont="0" applyFill="0" applyBorder="0" applyProtection="0">
      <alignment vertical="center"/>
    </xf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196" fillId="0" borderId="0" applyFont="0" applyFill="0" applyBorder="0" applyAlignment="0" applyProtection="0"/>
    <xf numFmtId="43" fontId="203" fillId="0" borderId="0" applyFont="0" applyFill="0" applyBorder="0" applyAlignment="0" applyProtection="0"/>
    <xf numFmtId="198" fontId="20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9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" fillId="0" borderId="0" applyFont="0" applyFill="0" applyBorder="0" applyAlignment="0" applyProtection="0"/>
    <xf numFmtId="294" fontId="26" fillId="0" borderId="0"/>
    <xf numFmtId="294" fontId="26" fillId="0" borderId="0"/>
    <xf numFmtId="0" fontId="203" fillId="0" borderId="0"/>
    <xf numFmtId="0" fontId="203" fillId="70" borderId="46" applyNumberFormat="0" applyFont="0" applyAlignment="0" applyProtection="0"/>
    <xf numFmtId="0" fontId="196" fillId="0" borderId="0"/>
    <xf numFmtId="0" fontId="270" fillId="0" borderId="0" applyNumberFormat="0" applyFill="0" applyBorder="0" applyAlignment="0" applyProtection="0"/>
    <xf numFmtId="0" fontId="271" fillId="0" borderId="58" applyNumberFormat="0" applyFill="0" applyAlignment="0" applyProtection="0"/>
    <xf numFmtId="0" fontId="272" fillId="0" borderId="56" applyNumberFormat="0" applyFill="0" applyAlignment="0" applyProtection="0"/>
    <xf numFmtId="0" fontId="273" fillId="0" borderId="59" applyNumberFormat="0" applyFill="0" applyAlignment="0" applyProtection="0"/>
    <xf numFmtId="0" fontId="273" fillId="0" borderId="0" applyNumberFormat="0" applyFill="0" applyBorder="0" applyAlignment="0" applyProtection="0"/>
    <xf numFmtId="0" fontId="274" fillId="109" borderId="0" applyNumberFormat="0" applyBorder="0" applyAlignment="0" applyProtection="0"/>
    <xf numFmtId="0" fontId="275" fillId="108" borderId="0" applyNumberFormat="0" applyBorder="0" applyAlignment="0" applyProtection="0"/>
    <xf numFmtId="0" fontId="276" fillId="69" borderId="0" applyNumberFormat="0" applyBorder="0" applyAlignment="0" applyProtection="0"/>
    <xf numFmtId="0" fontId="277" fillId="110" borderId="44" applyNumberFormat="0" applyAlignment="0" applyProtection="0"/>
    <xf numFmtId="0" fontId="278" fillId="111" borderId="47" applyNumberFormat="0" applyAlignment="0" applyProtection="0"/>
    <xf numFmtId="0" fontId="279" fillId="111" borderId="44" applyNumberFormat="0" applyAlignment="0" applyProtection="0"/>
    <xf numFmtId="0" fontId="280" fillId="0" borderId="57" applyNumberFormat="0" applyFill="0" applyAlignment="0" applyProtection="0"/>
    <xf numFmtId="0" fontId="281" fillId="68" borderId="45" applyNumberFormat="0" applyAlignment="0" applyProtection="0"/>
    <xf numFmtId="0" fontId="282" fillId="0" borderId="0" applyNumberFormat="0" applyFill="0" applyBorder="0" applyAlignment="0" applyProtection="0"/>
    <xf numFmtId="0" fontId="283" fillId="0" borderId="0" applyNumberFormat="0" applyFill="0" applyBorder="0" applyAlignment="0" applyProtection="0"/>
    <xf numFmtId="0" fontId="284" fillId="0" borderId="60" applyNumberFormat="0" applyFill="0" applyAlignment="0" applyProtection="0"/>
    <xf numFmtId="0" fontId="285" fillId="112" borderId="0" applyNumberFormat="0" applyBorder="0" applyAlignment="0" applyProtection="0"/>
    <xf numFmtId="0" fontId="203" fillId="113" borderId="0" applyNumberFormat="0" applyBorder="0" applyAlignment="0" applyProtection="0"/>
    <xf numFmtId="0" fontId="203" fillId="114" borderId="0" applyNumberFormat="0" applyBorder="0" applyAlignment="0" applyProtection="0"/>
    <xf numFmtId="0" fontId="285" fillId="115" borderId="0" applyNumberFormat="0" applyBorder="0" applyAlignment="0" applyProtection="0"/>
    <xf numFmtId="0" fontId="285" fillId="105" borderId="0" applyNumberFormat="0" applyBorder="0" applyAlignment="0" applyProtection="0"/>
    <xf numFmtId="0" fontId="203" fillId="116" borderId="0" applyNumberFormat="0" applyBorder="0" applyAlignment="0" applyProtection="0"/>
    <xf numFmtId="0" fontId="203" fillId="66" borderId="0" applyNumberFormat="0" applyBorder="0" applyAlignment="0" applyProtection="0"/>
    <xf numFmtId="0" fontId="285" fillId="103" borderId="0" applyNumberFormat="0" applyBorder="0" applyAlignment="0" applyProtection="0"/>
    <xf numFmtId="0" fontId="285" fillId="106" borderId="0" applyNumberFormat="0" applyBorder="0" applyAlignment="0" applyProtection="0"/>
    <xf numFmtId="0" fontId="203" fillId="117" borderId="0" applyNumberFormat="0" applyBorder="0" applyAlignment="0" applyProtection="0"/>
    <xf numFmtId="0" fontId="203" fillId="118" borderId="0" applyNumberFormat="0" applyBorder="0" applyAlignment="0" applyProtection="0"/>
    <xf numFmtId="0" fontId="285" fillId="119" borderId="0" applyNumberFormat="0" applyBorder="0" applyAlignment="0" applyProtection="0"/>
    <xf numFmtId="0" fontId="285" fillId="120" borderId="0" applyNumberFormat="0" applyBorder="0" applyAlignment="0" applyProtection="0"/>
    <xf numFmtId="0" fontId="203" fillId="121" borderId="0" applyNumberFormat="0" applyBorder="0" applyAlignment="0" applyProtection="0"/>
    <xf numFmtId="0" fontId="203" fillId="122" borderId="0" applyNumberFormat="0" applyBorder="0" applyAlignment="0" applyProtection="0"/>
    <xf numFmtId="0" fontId="285" fillId="123" borderId="0" applyNumberFormat="0" applyBorder="0" applyAlignment="0" applyProtection="0"/>
    <xf numFmtId="0" fontId="285" fillId="67" borderId="0" applyNumberFormat="0" applyBorder="0" applyAlignment="0" applyProtection="0"/>
    <xf numFmtId="0" fontId="203" fillId="65" borderId="0" applyNumberFormat="0" applyBorder="0" applyAlignment="0" applyProtection="0"/>
    <xf numFmtId="0" fontId="203" fillId="102" borderId="0" applyNumberFormat="0" applyBorder="0" applyAlignment="0" applyProtection="0"/>
    <xf numFmtId="0" fontId="285" fillId="104" borderId="0" applyNumberFormat="0" applyBorder="0" applyAlignment="0" applyProtection="0"/>
    <xf numFmtId="0" fontId="285" fillId="107" borderId="0" applyNumberFormat="0" applyBorder="0" applyAlignment="0" applyProtection="0"/>
    <xf numFmtId="0" fontId="203" fillId="101" borderId="0" applyNumberFormat="0" applyBorder="0" applyAlignment="0" applyProtection="0"/>
    <xf numFmtId="0" fontId="203" fillId="124" borderId="0" applyNumberFormat="0" applyBorder="0" applyAlignment="0" applyProtection="0"/>
    <xf numFmtId="0" fontId="285" fillId="125" borderId="0" applyNumberFormat="0" applyBorder="0" applyAlignment="0" applyProtection="0"/>
    <xf numFmtId="0" fontId="5" fillId="0" borderId="0"/>
    <xf numFmtId="43" fontId="26" fillId="0" borderId="0" applyFont="0" applyFill="0" applyBorder="0" applyAlignment="0" applyProtection="0"/>
    <xf numFmtId="0" fontId="203" fillId="70" borderId="4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6" fillId="0" borderId="0"/>
    <xf numFmtId="0" fontId="5" fillId="0" borderId="0"/>
    <xf numFmtId="0" fontId="5" fillId="0" borderId="0"/>
    <xf numFmtId="9" fontId="26" fillId="0" borderId="0" applyFont="0" applyFill="0" applyBorder="0" applyAlignment="0" applyProtection="0"/>
    <xf numFmtId="0" fontId="5" fillId="0" borderId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0" fontId="26" fillId="0" borderId="0"/>
    <xf numFmtId="43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0" fontId="26" fillId="0" borderId="0"/>
    <xf numFmtId="43" fontId="26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0" fontId="203" fillId="70" borderId="46" applyNumberFormat="0" applyFont="0" applyAlignment="0" applyProtection="0"/>
    <xf numFmtId="0" fontId="203" fillId="113" borderId="0" applyNumberFormat="0" applyBorder="0" applyAlignment="0" applyProtection="0"/>
    <xf numFmtId="0" fontId="203" fillId="114" borderId="0" applyNumberFormat="0" applyBorder="0" applyAlignment="0" applyProtection="0"/>
    <xf numFmtId="0" fontId="203" fillId="116" borderId="0" applyNumberFormat="0" applyBorder="0" applyAlignment="0" applyProtection="0"/>
    <xf numFmtId="0" fontId="203" fillId="66" borderId="0" applyNumberFormat="0" applyBorder="0" applyAlignment="0" applyProtection="0"/>
    <xf numFmtId="0" fontId="203" fillId="117" borderId="0" applyNumberFormat="0" applyBorder="0" applyAlignment="0" applyProtection="0"/>
    <xf numFmtId="0" fontId="203" fillId="118" borderId="0" applyNumberFormat="0" applyBorder="0" applyAlignment="0" applyProtection="0"/>
    <xf numFmtId="0" fontId="203" fillId="121" borderId="0" applyNumberFormat="0" applyBorder="0" applyAlignment="0" applyProtection="0"/>
    <xf numFmtId="0" fontId="203" fillId="122" borderId="0" applyNumberFormat="0" applyBorder="0" applyAlignment="0" applyProtection="0"/>
    <xf numFmtId="0" fontId="203" fillId="65" borderId="0" applyNumberFormat="0" applyBorder="0" applyAlignment="0" applyProtection="0"/>
    <xf numFmtId="0" fontId="203" fillId="102" borderId="0" applyNumberFormat="0" applyBorder="0" applyAlignment="0" applyProtection="0"/>
    <xf numFmtId="0" fontId="203" fillId="101" borderId="0" applyNumberFormat="0" applyBorder="0" applyAlignment="0" applyProtection="0"/>
    <xf numFmtId="0" fontId="203" fillId="124" borderId="0" applyNumberFormat="0" applyBorder="0" applyAlignment="0" applyProtection="0"/>
    <xf numFmtId="43" fontId="196" fillId="0" borderId="0" applyFont="0" applyFill="0" applyBorder="0" applyAlignment="0" applyProtection="0"/>
    <xf numFmtId="0" fontId="203" fillId="0" borderId="0"/>
    <xf numFmtId="0" fontId="285" fillId="67" borderId="0" applyNumberFormat="0" applyBorder="0" applyAlignment="0" applyProtection="0"/>
    <xf numFmtId="0" fontId="285" fillId="107" borderId="0" applyNumberFormat="0" applyBorder="0" applyAlignment="0" applyProtection="0"/>
    <xf numFmtId="0" fontId="285" fillId="105" borderId="0" applyNumberFormat="0" applyBorder="0" applyAlignment="0" applyProtection="0"/>
    <xf numFmtId="0" fontId="285" fillId="67" borderId="0" applyNumberFormat="0" applyBorder="0" applyAlignment="0" applyProtection="0"/>
    <xf numFmtId="0" fontId="285" fillId="120" borderId="0" applyNumberFormat="0" applyBorder="0" applyAlignment="0" applyProtection="0"/>
    <xf numFmtId="0" fontId="285" fillId="107" borderId="0" applyNumberFormat="0" applyBorder="0" applyAlignment="0" applyProtection="0"/>
    <xf numFmtId="0" fontId="285" fillId="105" borderId="0" applyNumberFormat="0" applyBorder="0" applyAlignment="0" applyProtection="0"/>
    <xf numFmtId="0" fontId="285" fillId="67" borderId="0" applyNumberFormat="0" applyBorder="0" applyAlignment="0" applyProtection="0"/>
    <xf numFmtId="0" fontId="270" fillId="0" borderId="0" applyNumberFormat="0" applyFill="0" applyBorder="0" applyAlignment="0" applyProtection="0"/>
    <xf numFmtId="0" fontId="285" fillId="106" borderId="0" applyNumberFormat="0" applyBorder="0" applyAlignment="0" applyProtection="0"/>
    <xf numFmtId="0" fontId="285" fillId="120" borderId="0" applyNumberFormat="0" applyBorder="0" applyAlignment="0" applyProtection="0"/>
    <xf numFmtId="0" fontId="285" fillId="107" borderId="0" applyNumberFormat="0" applyBorder="0" applyAlignment="0" applyProtection="0"/>
    <xf numFmtId="0" fontId="285" fillId="105" borderId="0" applyNumberFormat="0" applyBorder="0" applyAlignment="0" applyProtection="0"/>
    <xf numFmtId="0" fontId="285" fillId="67" borderId="0" applyNumberFormat="0" applyBorder="0" applyAlignment="0" applyProtection="0"/>
    <xf numFmtId="0" fontId="270" fillId="0" borderId="0" applyNumberFormat="0" applyFill="0" applyBorder="0" applyAlignment="0" applyProtection="0"/>
    <xf numFmtId="0" fontId="285" fillId="106" borderId="0" applyNumberFormat="0" applyBorder="0" applyAlignment="0" applyProtection="0"/>
    <xf numFmtId="0" fontId="285" fillId="120" borderId="0" applyNumberFormat="0" applyBorder="0" applyAlignment="0" applyProtection="0"/>
    <xf numFmtId="0" fontId="285" fillId="107" borderId="0" applyNumberFormat="0" applyBorder="0" applyAlignment="0" applyProtection="0"/>
    <xf numFmtId="0" fontId="285" fillId="105" borderId="0" applyNumberFormat="0" applyBorder="0" applyAlignment="0" applyProtection="0"/>
    <xf numFmtId="0" fontId="285" fillId="67" borderId="0" applyNumberFormat="0" applyBorder="0" applyAlignment="0" applyProtection="0"/>
    <xf numFmtId="0" fontId="270" fillId="0" borderId="0" applyNumberFormat="0" applyFill="0" applyBorder="0" applyAlignment="0" applyProtection="0"/>
    <xf numFmtId="0" fontId="285" fillId="106" borderId="0" applyNumberFormat="0" applyBorder="0" applyAlignment="0" applyProtection="0"/>
    <xf numFmtId="0" fontId="285" fillId="120" borderId="0" applyNumberFormat="0" applyBorder="0" applyAlignment="0" applyProtection="0"/>
    <xf numFmtId="0" fontId="285" fillId="107" borderId="0" applyNumberFormat="0" applyBorder="0" applyAlignment="0" applyProtection="0"/>
    <xf numFmtId="0" fontId="285" fillId="105" borderId="0" applyNumberFormat="0" applyBorder="0" applyAlignment="0" applyProtection="0"/>
    <xf numFmtId="0" fontId="285" fillId="67" borderId="0" applyNumberFormat="0" applyBorder="0" applyAlignment="0" applyProtection="0"/>
    <xf numFmtId="0" fontId="270" fillId="0" borderId="0" applyNumberFormat="0" applyFill="0" applyBorder="0" applyAlignment="0" applyProtection="0"/>
    <xf numFmtId="0" fontId="285" fillId="106" borderId="0" applyNumberFormat="0" applyBorder="0" applyAlignment="0" applyProtection="0"/>
    <xf numFmtId="0" fontId="285" fillId="120" borderId="0" applyNumberFormat="0" applyBorder="0" applyAlignment="0" applyProtection="0"/>
    <xf numFmtId="0" fontId="285" fillId="107" borderId="0" applyNumberFormat="0" applyBorder="0" applyAlignment="0" applyProtection="0"/>
    <xf numFmtId="0" fontId="285" fillId="105" borderId="0" applyNumberFormat="0" applyBorder="0" applyAlignment="0" applyProtection="0"/>
    <xf numFmtId="0" fontId="285" fillId="67" borderId="0" applyNumberFormat="0" applyBorder="0" applyAlignment="0" applyProtection="0"/>
    <xf numFmtId="0" fontId="270" fillId="0" borderId="0" applyNumberFormat="0" applyFill="0" applyBorder="0" applyAlignment="0" applyProtection="0"/>
    <xf numFmtId="0" fontId="285" fillId="112" borderId="0" applyNumberFormat="0" applyBorder="0" applyAlignment="0" applyProtection="0"/>
    <xf numFmtId="0" fontId="285" fillId="112" borderId="0" applyNumberFormat="0" applyBorder="0" applyAlignment="0" applyProtection="0"/>
    <xf numFmtId="0" fontId="285" fillId="120" borderId="0" applyNumberFormat="0" applyBorder="0" applyAlignment="0" applyProtection="0"/>
    <xf numFmtId="0" fontId="285" fillId="112" borderId="0" applyNumberFormat="0" applyBorder="0" applyAlignment="0" applyProtection="0"/>
    <xf numFmtId="0" fontId="285" fillId="120" borderId="0" applyNumberFormat="0" applyBorder="0" applyAlignment="0" applyProtection="0"/>
    <xf numFmtId="0" fontId="285" fillId="106" borderId="0" applyNumberFormat="0" applyBorder="0" applyAlignment="0" applyProtection="0"/>
    <xf numFmtId="0" fontId="285" fillId="112" borderId="0" applyNumberFormat="0" applyBorder="0" applyAlignment="0" applyProtection="0"/>
    <xf numFmtId="0" fontId="285" fillId="112" borderId="0" applyNumberFormat="0" applyBorder="0" applyAlignment="0" applyProtection="0"/>
    <xf numFmtId="0" fontId="285" fillId="105" borderId="0" applyNumberFormat="0" applyBorder="0" applyAlignment="0" applyProtection="0"/>
    <xf numFmtId="0" fontId="285" fillId="106" borderId="0" applyNumberFormat="0" applyBorder="0" applyAlignment="0" applyProtection="0"/>
    <xf numFmtId="0" fontId="285" fillId="106" borderId="0" applyNumberFormat="0" applyBorder="0" applyAlignment="0" applyProtection="0"/>
    <xf numFmtId="0" fontId="285" fillId="112" borderId="0" applyNumberFormat="0" applyBorder="0" applyAlignment="0" applyProtection="0"/>
    <xf numFmtId="0" fontId="285" fillId="112" borderId="0" applyNumberFormat="0" applyBorder="0" applyAlignment="0" applyProtection="0"/>
    <xf numFmtId="0" fontId="270" fillId="0" borderId="0" applyNumberFormat="0" applyFill="0" applyBorder="0" applyAlignment="0" applyProtection="0"/>
    <xf numFmtId="0" fontId="5" fillId="0" borderId="0"/>
    <xf numFmtId="0" fontId="5" fillId="0" borderId="0"/>
    <xf numFmtId="0" fontId="277" fillId="110" borderId="44" applyNumberFormat="0" applyAlignment="0" applyProtection="0"/>
    <xf numFmtId="0" fontId="277" fillId="110" borderId="44" applyNumberFormat="0" applyAlignment="0" applyProtection="0"/>
    <xf numFmtId="0" fontId="277" fillId="110" borderId="44" applyNumberFormat="0" applyAlignment="0" applyProtection="0"/>
    <xf numFmtId="0" fontId="277" fillId="110" borderId="44" applyNumberFormat="0" applyAlignment="0" applyProtection="0"/>
    <xf numFmtId="0" fontId="5" fillId="0" borderId="0"/>
    <xf numFmtId="0" fontId="5" fillId="0" borderId="0"/>
    <xf numFmtId="0" fontId="277" fillId="110" borderId="44" applyNumberFormat="0" applyAlignment="0" applyProtection="0"/>
    <xf numFmtId="0" fontId="277" fillId="110" borderId="44" applyNumberFormat="0" applyAlignment="0" applyProtection="0"/>
    <xf numFmtId="0" fontId="5" fillId="0" borderId="0"/>
    <xf numFmtId="0" fontId="5" fillId="0" borderId="0"/>
    <xf numFmtId="0" fontId="277" fillId="110" borderId="44" applyNumberFormat="0" applyAlignment="0" applyProtection="0"/>
    <xf numFmtId="0" fontId="270" fillId="0" borderId="0" applyNumberFormat="0" applyFill="0" applyBorder="0" applyAlignment="0" applyProtection="0"/>
    <xf numFmtId="0" fontId="5" fillId="0" borderId="0"/>
    <xf numFmtId="0" fontId="270" fillId="0" borderId="0" applyNumberFormat="0" applyFill="0" applyBorder="0" applyAlignment="0" applyProtection="0"/>
    <xf numFmtId="0" fontId="277" fillId="110" borderId="44" applyNumberFormat="0" applyAlignment="0" applyProtection="0"/>
    <xf numFmtId="0" fontId="285" fillId="112" borderId="0" applyNumberFormat="0" applyBorder="0" applyAlignment="0" applyProtection="0"/>
    <xf numFmtId="0" fontId="285" fillId="105" borderId="0" applyNumberFormat="0" applyBorder="0" applyAlignment="0" applyProtection="0"/>
    <xf numFmtId="0" fontId="285" fillId="106" borderId="0" applyNumberFormat="0" applyBorder="0" applyAlignment="0" applyProtection="0"/>
    <xf numFmtId="0" fontId="285" fillId="120" borderId="0" applyNumberFormat="0" applyBorder="0" applyAlignment="0" applyProtection="0"/>
    <xf numFmtId="0" fontId="285" fillId="67" borderId="0" applyNumberFormat="0" applyBorder="0" applyAlignment="0" applyProtection="0"/>
    <xf numFmtId="0" fontId="285" fillId="107" borderId="0" applyNumberFormat="0" applyBorder="0" applyAlignment="0" applyProtection="0"/>
    <xf numFmtId="0" fontId="285" fillId="107" borderId="0" applyNumberFormat="0" applyBorder="0" applyAlignment="0" applyProtection="0"/>
    <xf numFmtId="0" fontId="26" fillId="0" borderId="0"/>
    <xf numFmtId="0" fontId="28" fillId="37" borderId="0" applyNumberFormat="0" applyBorder="0" applyAlignment="0" applyProtection="0"/>
    <xf numFmtId="0" fontId="28" fillId="39" borderId="0" applyNumberFormat="0" applyBorder="0" applyAlignment="0" applyProtection="0"/>
    <xf numFmtId="0" fontId="28" fillId="41" borderId="0" applyNumberFormat="0" applyBorder="0" applyAlignment="0" applyProtection="0"/>
    <xf numFmtId="0" fontId="28" fillId="29" borderId="0" applyNumberFormat="0" applyBorder="0" applyAlignment="0" applyProtection="0"/>
    <xf numFmtId="0" fontId="28" fillId="31" borderId="0" applyNumberFormat="0" applyBorder="0" applyAlignment="0" applyProtection="0"/>
    <xf numFmtId="0" fontId="28" fillId="28" borderId="0" applyNumberFormat="0" applyBorder="0" applyAlignment="0" applyProtection="0"/>
    <xf numFmtId="43" fontId="26" fillId="0" borderId="0" applyFont="0" applyFill="0" applyBorder="0" applyAlignment="0" applyProtection="0"/>
    <xf numFmtId="0" fontId="33" fillId="12" borderId="4" applyNumberFormat="0" applyAlignment="0" applyProtection="0"/>
    <xf numFmtId="306" fontId="302" fillId="0" borderId="0" applyFill="0" applyBorder="0" applyAlignment="0" applyProtection="0"/>
    <xf numFmtId="0" fontId="212" fillId="0" borderId="0" applyNumberForma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0" fontId="301" fillId="0" borderId="0"/>
    <xf numFmtId="43" fontId="26" fillId="0" borderId="0" applyFont="0" applyFill="0" applyBorder="0" applyAlignment="0" applyProtection="0"/>
    <xf numFmtId="0" fontId="203" fillId="113" borderId="0" applyNumberFormat="0" applyBorder="0" applyAlignment="0" applyProtection="0"/>
    <xf numFmtId="0" fontId="203" fillId="116" borderId="0" applyNumberFormat="0" applyBorder="0" applyAlignment="0" applyProtection="0"/>
    <xf numFmtId="0" fontId="203" fillId="117" borderId="0" applyNumberFormat="0" applyBorder="0" applyAlignment="0" applyProtection="0"/>
    <xf numFmtId="0" fontId="203" fillId="121" borderId="0" applyNumberFormat="0" applyBorder="0" applyAlignment="0" applyProtection="0"/>
    <xf numFmtId="0" fontId="203" fillId="65" borderId="0" applyNumberFormat="0" applyBorder="0" applyAlignment="0" applyProtection="0"/>
    <xf numFmtId="0" fontId="203" fillId="101" borderId="0" applyNumberFormat="0" applyBorder="0" applyAlignment="0" applyProtection="0"/>
    <xf numFmtId="0" fontId="303" fillId="0" borderId="0" applyNumberFormat="0" applyFill="0" applyBorder="0" applyProtection="0">
      <alignment vertical="top" wrapText="1"/>
    </xf>
    <xf numFmtId="0" fontId="203" fillId="114" borderId="0" applyNumberFormat="0" applyBorder="0" applyAlignment="0" applyProtection="0"/>
    <xf numFmtId="0" fontId="203" fillId="66" borderId="0" applyNumberFormat="0" applyBorder="0" applyAlignment="0" applyProtection="0"/>
    <xf numFmtId="0" fontId="203" fillId="118" borderId="0" applyNumberFormat="0" applyBorder="0" applyAlignment="0" applyProtection="0"/>
    <xf numFmtId="0" fontId="203" fillId="122" borderId="0" applyNumberFormat="0" applyBorder="0" applyAlignment="0" applyProtection="0"/>
    <xf numFmtId="0" fontId="203" fillId="102" borderId="0" applyNumberFormat="0" applyBorder="0" applyAlignment="0" applyProtection="0"/>
    <xf numFmtId="0" fontId="203" fillId="124" borderId="0" applyNumberFormat="0" applyBorder="0" applyAlignment="0" applyProtection="0"/>
    <xf numFmtId="0" fontId="26" fillId="0" borderId="0"/>
    <xf numFmtId="0" fontId="28" fillId="37" borderId="0" applyNumberFormat="0" applyBorder="0" applyAlignment="0" applyProtection="0"/>
    <xf numFmtId="0" fontId="28" fillId="39" borderId="0" applyNumberFormat="0" applyBorder="0" applyAlignment="0" applyProtection="0"/>
    <xf numFmtId="0" fontId="28" fillId="41" borderId="0" applyNumberFormat="0" applyBorder="0" applyAlignment="0" applyProtection="0"/>
    <xf numFmtId="0" fontId="33" fillId="12" borderId="4" applyNumberFormat="0" applyAlignment="0" applyProtection="0"/>
    <xf numFmtId="0" fontId="212" fillId="0" borderId="0" applyNumberFormat="0" applyFill="0" applyBorder="0" applyAlignment="0" applyProtection="0"/>
    <xf numFmtId="198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197" fontId="203" fillId="0" borderId="0" applyFont="0" applyFill="0" applyBorder="0" applyAlignment="0" applyProtection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9" fontId="203" fillId="0" borderId="0" applyFont="0" applyFill="0" applyBorder="0" applyAlignment="0" applyProtection="0"/>
    <xf numFmtId="0" fontId="203" fillId="0" borderId="0"/>
    <xf numFmtId="198" fontId="203" fillId="0" borderId="0" applyFont="0" applyFill="0" applyBorder="0" applyAlignment="0" applyProtection="0"/>
    <xf numFmtId="0" fontId="302" fillId="0" borderId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6" fillId="0" borderId="0" applyFont="0" applyFill="0" applyBorder="0" applyAlignment="0" applyProtection="0"/>
    <xf numFmtId="198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0" fontId="212" fillId="0" borderId="0" applyNumberFormat="0" applyFill="0" applyBorder="0" applyAlignment="0" applyProtection="0"/>
    <xf numFmtId="0" fontId="33" fillId="12" borderId="4" applyNumberFormat="0" applyAlignment="0" applyProtection="0"/>
    <xf numFmtId="0" fontId="203" fillId="0" borderId="0"/>
    <xf numFmtId="0" fontId="28" fillId="28" borderId="0" applyNumberFormat="0" applyBorder="0" applyAlignment="0" applyProtection="0"/>
    <xf numFmtId="0" fontId="28" fillId="31" borderId="0" applyNumberFormat="0" applyBorder="0" applyAlignment="0" applyProtection="0"/>
    <xf numFmtId="0" fontId="28" fillId="29" borderId="0" applyNumberFormat="0" applyBorder="0" applyAlignment="0" applyProtection="0"/>
    <xf numFmtId="0" fontId="28" fillId="41" borderId="0" applyNumberFormat="0" applyBorder="0" applyAlignment="0" applyProtection="0"/>
    <xf numFmtId="0" fontId="28" fillId="39" borderId="0" applyNumberFormat="0" applyBorder="0" applyAlignment="0" applyProtection="0"/>
    <xf numFmtId="0" fontId="28" fillId="37" borderId="0" applyNumberFormat="0" applyBorder="0" applyAlignment="0" applyProtection="0"/>
    <xf numFmtId="0" fontId="203" fillId="70" borderId="46" applyNumberFormat="0" applyFont="0" applyAlignment="0" applyProtection="0"/>
    <xf numFmtId="0" fontId="26" fillId="0" borderId="0"/>
    <xf numFmtId="0" fontId="203" fillId="113" borderId="0" applyNumberFormat="0" applyBorder="0" applyAlignment="0" applyProtection="0"/>
    <xf numFmtId="0" fontId="203" fillId="114" borderId="0" applyNumberFormat="0" applyBorder="0" applyAlignment="0" applyProtection="0"/>
    <xf numFmtId="0" fontId="203" fillId="116" borderId="0" applyNumberFormat="0" applyBorder="0" applyAlignment="0" applyProtection="0"/>
    <xf numFmtId="0" fontId="203" fillId="66" borderId="0" applyNumberFormat="0" applyBorder="0" applyAlignment="0" applyProtection="0"/>
    <xf numFmtId="0" fontId="203" fillId="117" borderId="0" applyNumberFormat="0" applyBorder="0" applyAlignment="0" applyProtection="0"/>
    <xf numFmtId="0" fontId="203" fillId="118" borderId="0" applyNumberFormat="0" applyBorder="0" applyAlignment="0" applyProtection="0"/>
    <xf numFmtId="0" fontId="203" fillId="121" borderId="0" applyNumberFormat="0" applyBorder="0" applyAlignment="0" applyProtection="0"/>
    <xf numFmtId="0" fontId="203" fillId="122" borderId="0" applyNumberFormat="0" applyBorder="0" applyAlignment="0" applyProtection="0"/>
    <xf numFmtId="0" fontId="203" fillId="65" borderId="0" applyNumberFormat="0" applyBorder="0" applyAlignment="0" applyProtection="0"/>
    <xf numFmtId="0" fontId="203" fillId="102" borderId="0" applyNumberFormat="0" applyBorder="0" applyAlignment="0" applyProtection="0"/>
    <xf numFmtId="0" fontId="203" fillId="101" borderId="0" applyNumberFormat="0" applyBorder="0" applyAlignment="0" applyProtection="0"/>
    <xf numFmtId="0" fontId="203" fillId="124" borderId="0" applyNumberFormat="0" applyBorder="0" applyAlignment="0" applyProtection="0"/>
    <xf numFmtId="0" fontId="203" fillId="70" borderId="46" applyNumberFormat="0" applyFont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0" fontId="203" fillId="70" borderId="46" applyNumberFormat="0" applyFont="0" applyAlignment="0" applyProtection="0"/>
    <xf numFmtId="0" fontId="203" fillId="113" borderId="0" applyNumberFormat="0" applyBorder="0" applyAlignment="0" applyProtection="0"/>
    <xf numFmtId="0" fontId="203" fillId="114" borderId="0" applyNumberFormat="0" applyBorder="0" applyAlignment="0" applyProtection="0"/>
    <xf numFmtId="0" fontId="203" fillId="116" borderId="0" applyNumberFormat="0" applyBorder="0" applyAlignment="0" applyProtection="0"/>
    <xf numFmtId="0" fontId="203" fillId="66" borderId="0" applyNumberFormat="0" applyBorder="0" applyAlignment="0" applyProtection="0"/>
    <xf numFmtId="0" fontId="203" fillId="117" borderId="0" applyNumberFormat="0" applyBorder="0" applyAlignment="0" applyProtection="0"/>
    <xf numFmtId="0" fontId="203" fillId="118" borderId="0" applyNumberFormat="0" applyBorder="0" applyAlignment="0" applyProtection="0"/>
    <xf numFmtId="0" fontId="203" fillId="121" borderId="0" applyNumberFormat="0" applyBorder="0" applyAlignment="0" applyProtection="0"/>
    <xf numFmtId="0" fontId="203" fillId="122" borderId="0" applyNumberFormat="0" applyBorder="0" applyAlignment="0" applyProtection="0"/>
    <xf numFmtId="0" fontId="203" fillId="65" borderId="0" applyNumberFormat="0" applyBorder="0" applyAlignment="0" applyProtection="0"/>
    <xf numFmtId="0" fontId="203" fillId="102" borderId="0" applyNumberFormat="0" applyBorder="0" applyAlignment="0" applyProtection="0"/>
    <xf numFmtId="0" fontId="203" fillId="101" borderId="0" applyNumberFormat="0" applyBorder="0" applyAlignment="0" applyProtection="0"/>
    <xf numFmtId="0" fontId="203" fillId="124" borderId="0" applyNumberFormat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0" fontId="203" fillId="0" borderId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28" fillId="31" borderId="0" applyNumberFormat="0" applyBorder="0" applyAlignment="0" applyProtection="0"/>
    <xf numFmtId="0" fontId="26" fillId="0" borderId="0"/>
    <xf numFmtId="0" fontId="28" fillId="37" borderId="0" applyNumberFormat="0" applyBorder="0" applyAlignment="0" applyProtection="0"/>
    <xf numFmtId="0" fontId="28" fillId="39" borderId="0" applyNumberFormat="0" applyBorder="0" applyAlignment="0" applyProtection="0"/>
    <xf numFmtId="0" fontId="28" fillId="41" borderId="0" applyNumberFormat="0" applyBorder="0" applyAlignment="0" applyProtection="0"/>
    <xf numFmtId="0" fontId="28" fillId="29" borderId="0" applyNumberFormat="0" applyBorder="0" applyAlignment="0" applyProtection="0"/>
    <xf numFmtId="0" fontId="28" fillId="31" borderId="0" applyNumberFormat="0" applyBorder="0" applyAlignment="0" applyProtection="0"/>
    <xf numFmtId="0" fontId="28" fillId="28" borderId="0" applyNumberFormat="0" applyBorder="0" applyAlignment="0" applyProtection="0"/>
    <xf numFmtId="43" fontId="26" fillId="0" borderId="0" applyFont="0" applyFill="0" applyBorder="0" applyAlignment="0" applyProtection="0"/>
    <xf numFmtId="0" fontId="33" fillId="12" borderId="4" applyNumberFormat="0" applyAlignment="0" applyProtection="0"/>
    <xf numFmtId="0" fontId="212" fillId="0" borderId="0" applyNumberForma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0" fontId="203" fillId="113" borderId="0" applyNumberFormat="0" applyBorder="0" applyAlignment="0" applyProtection="0"/>
    <xf numFmtId="0" fontId="203" fillId="116" borderId="0" applyNumberFormat="0" applyBorder="0" applyAlignment="0" applyProtection="0"/>
    <xf numFmtId="0" fontId="203" fillId="117" borderId="0" applyNumberFormat="0" applyBorder="0" applyAlignment="0" applyProtection="0"/>
    <xf numFmtId="0" fontId="203" fillId="121" borderId="0" applyNumberFormat="0" applyBorder="0" applyAlignment="0" applyProtection="0"/>
    <xf numFmtId="0" fontId="203" fillId="65" borderId="0" applyNumberFormat="0" applyBorder="0" applyAlignment="0" applyProtection="0"/>
    <xf numFmtId="0" fontId="203" fillId="101" borderId="0" applyNumberFormat="0" applyBorder="0" applyAlignment="0" applyProtection="0"/>
    <xf numFmtId="0" fontId="203" fillId="114" borderId="0" applyNumberFormat="0" applyBorder="0" applyAlignment="0" applyProtection="0"/>
    <xf numFmtId="0" fontId="203" fillId="66" borderId="0" applyNumberFormat="0" applyBorder="0" applyAlignment="0" applyProtection="0"/>
    <xf numFmtId="0" fontId="203" fillId="118" borderId="0" applyNumberFormat="0" applyBorder="0" applyAlignment="0" applyProtection="0"/>
    <xf numFmtId="0" fontId="203" fillId="122" borderId="0" applyNumberFormat="0" applyBorder="0" applyAlignment="0" applyProtection="0"/>
    <xf numFmtId="0" fontId="203" fillId="102" borderId="0" applyNumberFormat="0" applyBorder="0" applyAlignment="0" applyProtection="0"/>
    <xf numFmtId="0" fontId="203" fillId="124" borderId="0" applyNumberFormat="0" applyBorder="0" applyAlignment="0" applyProtection="0"/>
    <xf numFmtId="198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197" fontId="203" fillId="0" borderId="0" applyFont="0" applyFill="0" applyBorder="0" applyAlignment="0" applyProtection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9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198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0" fontId="203" fillId="0" borderId="0"/>
    <xf numFmtId="0" fontId="203" fillId="70" borderId="46" applyNumberFormat="0" applyFont="0" applyAlignment="0" applyProtection="0"/>
    <xf numFmtId="0" fontId="203" fillId="113" borderId="0" applyNumberFormat="0" applyBorder="0" applyAlignment="0" applyProtection="0"/>
    <xf numFmtId="0" fontId="203" fillId="114" borderId="0" applyNumberFormat="0" applyBorder="0" applyAlignment="0" applyProtection="0"/>
    <xf numFmtId="0" fontId="203" fillId="116" borderId="0" applyNumberFormat="0" applyBorder="0" applyAlignment="0" applyProtection="0"/>
    <xf numFmtId="0" fontId="203" fillId="66" borderId="0" applyNumberFormat="0" applyBorder="0" applyAlignment="0" applyProtection="0"/>
    <xf numFmtId="0" fontId="203" fillId="117" borderId="0" applyNumberFormat="0" applyBorder="0" applyAlignment="0" applyProtection="0"/>
    <xf numFmtId="0" fontId="203" fillId="118" borderId="0" applyNumberFormat="0" applyBorder="0" applyAlignment="0" applyProtection="0"/>
    <xf numFmtId="0" fontId="203" fillId="121" borderId="0" applyNumberFormat="0" applyBorder="0" applyAlignment="0" applyProtection="0"/>
    <xf numFmtId="0" fontId="203" fillId="122" borderId="0" applyNumberFormat="0" applyBorder="0" applyAlignment="0" applyProtection="0"/>
    <xf numFmtId="0" fontId="203" fillId="65" borderId="0" applyNumberFormat="0" applyBorder="0" applyAlignment="0" applyProtection="0"/>
    <xf numFmtId="0" fontId="203" fillId="102" borderId="0" applyNumberFormat="0" applyBorder="0" applyAlignment="0" applyProtection="0"/>
    <xf numFmtId="0" fontId="203" fillId="101" borderId="0" applyNumberFormat="0" applyBorder="0" applyAlignment="0" applyProtection="0"/>
    <xf numFmtId="0" fontId="203" fillId="124" borderId="0" applyNumberFormat="0" applyBorder="0" applyAlignment="0" applyProtection="0"/>
    <xf numFmtId="0" fontId="203" fillId="70" borderId="46" applyNumberFormat="0" applyFont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0" fontId="203" fillId="70" borderId="46" applyNumberFormat="0" applyFont="0" applyAlignment="0" applyProtection="0"/>
    <xf numFmtId="0" fontId="203" fillId="113" borderId="0" applyNumberFormat="0" applyBorder="0" applyAlignment="0" applyProtection="0"/>
    <xf numFmtId="0" fontId="203" fillId="114" borderId="0" applyNumberFormat="0" applyBorder="0" applyAlignment="0" applyProtection="0"/>
    <xf numFmtId="0" fontId="203" fillId="116" borderId="0" applyNumberFormat="0" applyBorder="0" applyAlignment="0" applyProtection="0"/>
    <xf numFmtId="0" fontId="203" fillId="66" borderId="0" applyNumberFormat="0" applyBorder="0" applyAlignment="0" applyProtection="0"/>
    <xf numFmtId="0" fontId="203" fillId="117" borderId="0" applyNumberFormat="0" applyBorder="0" applyAlignment="0" applyProtection="0"/>
    <xf numFmtId="0" fontId="203" fillId="118" borderId="0" applyNumberFormat="0" applyBorder="0" applyAlignment="0" applyProtection="0"/>
    <xf numFmtId="0" fontId="203" fillId="121" borderId="0" applyNumberFormat="0" applyBorder="0" applyAlignment="0" applyProtection="0"/>
    <xf numFmtId="0" fontId="203" fillId="122" borderId="0" applyNumberFormat="0" applyBorder="0" applyAlignment="0" applyProtection="0"/>
    <xf numFmtId="0" fontId="203" fillId="65" borderId="0" applyNumberFormat="0" applyBorder="0" applyAlignment="0" applyProtection="0"/>
    <xf numFmtId="0" fontId="203" fillId="102" borderId="0" applyNumberFormat="0" applyBorder="0" applyAlignment="0" applyProtection="0"/>
    <xf numFmtId="0" fontId="203" fillId="101" borderId="0" applyNumberFormat="0" applyBorder="0" applyAlignment="0" applyProtection="0"/>
    <xf numFmtId="0" fontId="203" fillId="124" borderId="0" applyNumberFormat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0" fontId="203" fillId="0" borderId="0"/>
    <xf numFmtId="0" fontId="203" fillId="0" borderId="0"/>
    <xf numFmtId="319" fontId="3" fillId="0" borderId="0" applyFont="0" applyFill="0" applyBorder="0" applyAlignment="0" applyProtection="0"/>
    <xf numFmtId="319" fontId="3" fillId="0" borderId="0" applyFont="0" applyFill="0" applyBorder="0" applyAlignment="0" applyProtection="0"/>
    <xf numFmtId="221" fontId="3" fillId="0" borderId="0" applyFont="0" applyFill="0" applyBorder="0" applyAlignment="0" applyProtection="0"/>
    <xf numFmtId="0" fontId="26" fillId="0" borderId="0"/>
    <xf numFmtId="0" fontId="15" fillId="0" borderId="0"/>
    <xf numFmtId="0" fontId="28" fillId="37" borderId="0" applyNumberFormat="0" applyBorder="0" applyAlignment="0" applyProtection="0"/>
    <xf numFmtId="0" fontId="28" fillId="39" borderId="0" applyNumberFormat="0" applyBorder="0" applyAlignment="0" applyProtection="0"/>
    <xf numFmtId="0" fontId="28" fillId="41" borderId="0" applyNumberFormat="0" applyBorder="0" applyAlignment="0" applyProtection="0"/>
    <xf numFmtId="0" fontId="28" fillId="29" borderId="0" applyNumberFormat="0" applyBorder="0" applyAlignment="0" applyProtection="0"/>
    <xf numFmtId="0" fontId="28" fillId="31" borderId="0" applyNumberFormat="0" applyBorder="0" applyAlignment="0" applyProtection="0"/>
    <xf numFmtId="0" fontId="28" fillId="28" borderId="0" applyNumberFormat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33" fillId="12" borderId="4" applyNumberFormat="0" applyAlignment="0" applyProtection="0"/>
    <xf numFmtId="0" fontId="33" fillId="12" borderId="4" applyNumberFormat="0" applyAlignment="0" applyProtection="0"/>
    <xf numFmtId="0" fontId="28" fillId="41" borderId="0" applyNumberFormat="0" applyBorder="0" applyAlignment="0" applyProtection="0"/>
    <xf numFmtId="0" fontId="15" fillId="0" borderId="0"/>
    <xf numFmtId="0" fontId="212" fillId="0" borderId="0" applyNumberFormat="0" applyFill="0" applyBorder="0" applyAlignment="0" applyProtection="0"/>
    <xf numFmtId="0" fontId="28" fillId="28" borderId="0" applyNumberFormat="0" applyBorder="0" applyAlignment="0" applyProtection="0"/>
    <xf numFmtId="0" fontId="212" fillId="0" borderId="0" applyNumberFormat="0" applyFill="0" applyBorder="0" applyAlignment="0" applyProtection="0"/>
    <xf numFmtId="0" fontId="33" fillId="12" borderId="4" applyNumberFormat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246" fontId="172" fillId="52" borderId="0">
      <alignment horizontal="left" vertical="top"/>
    </xf>
    <xf numFmtId="0" fontId="15" fillId="0" borderId="0"/>
    <xf numFmtId="0" fontId="28" fillId="28" borderId="0" applyNumberFormat="0" applyBorder="0" applyAlignment="0" applyProtection="0"/>
    <xf numFmtId="0" fontId="28" fillId="31" borderId="0" applyNumberFormat="0" applyBorder="0" applyAlignment="0" applyProtection="0"/>
    <xf numFmtId="0" fontId="28" fillId="29" borderId="0" applyNumberFormat="0" applyBorder="0" applyAlignment="0" applyProtection="0"/>
    <xf numFmtId="0" fontId="28" fillId="41" borderId="0" applyNumberFormat="0" applyBorder="0" applyAlignment="0" applyProtection="0"/>
    <xf numFmtId="0" fontId="28" fillId="39" borderId="0" applyNumberFormat="0" applyBorder="0" applyAlignment="0" applyProtection="0"/>
    <xf numFmtId="0" fontId="28" fillId="37" borderId="0" applyNumberFormat="0" applyBorder="0" applyAlignment="0" applyProtection="0"/>
    <xf numFmtId="0" fontId="33" fillId="12" borderId="4" applyNumberFormat="0" applyAlignment="0" applyProtection="0"/>
    <xf numFmtId="246" fontId="172" fillId="52" borderId="0">
      <alignment horizontal="left" vertical="top"/>
    </xf>
    <xf numFmtId="246" fontId="172" fillId="52" borderId="0">
      <alignment horizontal="left" vertical="top"/>
    </xf>
    <xf numFmtId="246" fontId="172" fillId="52" borderId="0">
      <alignment horizontal="left" vertical="top"/>
    </xf>
    <xf numFmtId="0" fontId="28" fillId="37" borderId="0" applyNumberFormat="0" applyBorder="0" applyAlignment="0" applyProtection="0"/>
    <xf numFmtId="0" fontId="28" fillId="39" borderId="0" applyNumberFormat="0" applyBorder="0" applyAlignment="0" applyProtection="0"/>
    <xf numFmtId="0" fontId="28" fillId="29" borderId="0" applyNumberFormat="0" applyBorder="0" applyAlignment="0" applyProtection="0"/>
    <xf numFmtId="0" fontId="28" fillId="31" borderId="0" applyNumberFormat="0" applyBorder="0" applyAlignment="0" applyProtection="0"/>
    <xf numFmtId="0" fontId="28" fillId="28" borderId="0" applyNumberFormat="0" applyBorder="0" applyAlignment="0" applyProtection="0"/>
    <xf numFmtId="43" fontId="26" fillId="0" borderId="0" applyFont="0" applyFill="0" applyBorder="0" applyAlignment="0" applyProtection="0"/>
    <xf numFmtId="0" fontId="203" fillId="0" borderId="0"/>
    <xf numFmtId="0" fontId="212" fillId="0" borderId="0" applyNumberFormat="0" applyFill="0" applyBorder="0" applyAlignment="0" applyProtection="0"/>
    <xf numFmtId="0" fontId="15" fillId="0" borderId="0"/>
    <xf numFmtId="0" fontId="26" fillId="0" borderId="0"/>
    <xf numFmtId="43" fontId="26" fillId="0" borderId="0" applyFont="0" applyFill="0" applyBorder="0" applyAlignment="0" applyProtection="0"/>
    <xf numFmtId="0" fontId="26" fillId="0" borderId="0"/>
    <xf numFmtId="0" fontId="203" fillId="0" borderId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0" fontId="203" fillId="0" borderId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0" fontId="203" fillId="0" borderId="0"/>
    <xf numFmtId="0" fontId="203" fillId="0" borderId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0" fontId="203" fillId="0" borderId="0"/>
    <xf numFmtId="0" fontId="203" fillId="0" borderId="0"/>
    <xf numFmtId="0" fontId="203" fillId="0" borderId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0" fontId="203" fillId="0" borderId="0"/>
    <xf numFmtId="0" fontId="203" fillId="0" borderId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0" fontId="203" fillId="0" borderId="0"/>
    <xf numFmtId="0" fontId="203" fillId="0" borderId="0"/>
    <xf numFmtId="43" fontId="203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88" fontId="26" fillId="0" borderId="0" applyFont="0" applyFill="0" applyBorder="0" applyAlignment="0" applyProtection="0"/>
    <xf numFmtId="294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296" fontId="26" fillId="0" borderId="0"/>
    <xf numFmtId="192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9" fontId="26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03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03" fillId="0" borderId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0" fontId="203" fillId="0" borderId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03" fillId="0" borderId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0" fontId="203" fillId="0" borderId="0"/>
    <xf numFmtId="0" fontId="203" fillId="0" borderId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0" fontId="203" fillId="0" borderId="0"/>
    <xf numFmtId="0" fontId="203" fillId="0" borderId="0"/>
    <xf numFmtId="0" fontId="203" fillId="0" borderId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0" fontId="203" fillId="0" borderId="0"/>
    <xf numFmtId="0" fontId="203" fillId="0" borderId="0"/>
    <xf numFmtId="43" fontId="203" fillId="0" borderId="0" applyFont="0" applyFill="0" applyBorder="0" applyAlignment="0" applyProtection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43" fontId="203" fillId="0" borderId="0" applyFont="0" applyFill="0" applyBorder="0" applyAlignment="0" applyProtection="0"/>
    <xf numFmtId="0" fontId="203" fillId="0" borderId="0"/>
    <xf numFmtId="0" fontId="203" fillId="0" borderId="0"/>
    <xf numFmtId="0" fontId="203" fillId="0" borderId="0"/>
    <xf numFmtId="43" fontId="203" fillId="0" borderId="0" applyFont="0" applyFill="0" applyBorder="0" applyAlignment="0" applyProtection="0"/>
    <xf numFmtId="0" fontId="196" fillId="0" borderId="0"/>
    <xf numFmtId="43" fontId="196" fillId="0" borderId="0" applyFont="0" applyFill="0" applyBorder="0" applyAlignment="0" applyProtection="0"/>
    <xf numFmtId="9" fontId="196" fillId="0" borderId="0" applyFont="0" applyFill="0" applyBorder="0" applyAlignment="0" applyProtection="0"/>
    <xf numFmtId="0" fontId="203" fillId="0" borderId="0"/>
    <xf numFmtId="0" fontId="26" fillId="0" borderId="0"/>
    <xf numFmtId="0" fontId="28" fillId="37" borderId="0" applyNumberFormat="0" applyBorder="0" applyAlignment="0" applyProtection="0"/>
    <xf numFmtId="0" fontId="28" fillId="39" borderId="0" applyNumberFormat="0" applyBorder="0" applyAlignment="0" applyProtection="0"/>
    <xf numFmtId="0" fontId="28" fillId="41" borderId="0" applyNumberFormat="0" applyBorder="0" applyAlignment="0" applyProtection="0"/>
    <xf numFmtId="0" fontId="28" fillId="29" borderId="0" applyNumberFormat="0" applyBorder="0" applyAlignment="0" applyProtection="0"/>
    <xf numFmtId="0" fontId="28" fillId="31" borderId="0" applyNumberFormat="0" applyBorder="0" applyAlignment="0" applyProtection="0"/>
    <xf numFmtId="0" fontId="212" fillId="0" borderId="0" applyNumberFormat="0" applyFill="0" applyBorder="0" applyAlignment="0" applyProtection="0"/>
    <xf numFmtId="316" fontId="196" fillId="0" borderId="0"/>
    <xf numFmtId="43" fontId="196" fillId="0" borderId="0" applyFont="0" applyFill="0" applyBorder="0" applyAlignment="0" applyProtection="0"/>
    <xf numFmtId="316" fontId="3" fillId="0" borderId="0"/>
    <xf numFmtId="316" fontId="198" fillId="108" borderId="0" applyNumberFormat="0" applyBorder="0" applyAlignment="0" applyProtection="0"/>
    <xf numFmtId="316" fontId="196" fillId="0" borderId="0"/>
    <xf numFmtId="43" fontId="196" fillId="0" borderId="0" applyFont="0" applyFill="0" applyBorder="0" applyAlignment="0" applyProtection="0"/>
    <xf numFmtId="316" fontId="196" fillId="0" borderId="0"/>
    <xf numFmtId="43" fontId="196" fillId="0" borderId="0" applyFont="0" applyFill="0" applyBorder="0" applyAlignment="0" applyProtection="0"/>
    <xf numFmtId="316" fontId="196" fillId="0" borderId="0"/>
    <xf numFmtId="43" fontId="196" fillId="0" borderId="0" applyFont="0" applyFill="0" applyBorder="0" applyAlignment="0" applyProtection="0"/>
    <xf numFmtId="316" fontId="196" fillId="0" borderId="0"/>
    <xf numFmtId="43" fontId="196" fillId="0" borderId="0" applyFont="0" applyFill="0" applyBorder="0" applyAlignment="0" applyProtection="0"/>
    <xf numFmtId="316" fontId="196" fillId="0" borderId="0"/>
    <xf numFmtId="43" fontId="196" fillId="0" borderId="0" applyFont="0" applyFill="0" applyBorder="0" applyAlignment="0" applyProtection="0"/>
    <xf numFmtId="43" fontId="196" fillId="0" borderId="0" applyFont="0" applyFill="0" applyBorder="0" applyAlignment="0" applyProtection="0"/>
    <xf numFmtId="43" fontId="196" fillId="0" borderId="0" applyFont="0" applyFill="0" applyBorder="0" applyAlignment="0" applyProtection="0"/>
    <xf numFmtId="316" fontId="196" fillId="0" borderId="0"/>
    <xf numFmtId="43" fontId="196" fillId="0" borderId="0" applyFont="0" applyFill="0" applyBorder="0" applyAlignment="0" applyProtection="0"/>
    <xf numFmtId="316" fontId="196" fillId="0" borderId="0"/>
    <xf numFmtId="43" fontId="196" fillId="0" borderId="0" applyFont="0" applyFill="0" applyBorder="0" applyAlignment="0" applyProtection="0"/>
    <xf numFmtId="316" fontId="196" fillId="0" borderId="0"/>
    <xf numFmtId="43" fontId="196" fillId="0" borderId="0" applyFont="0" applyFill="0" applyBorder="0" applyAlignment="0" applyProtection="0"/>
    <xf numFmtId="9" fontId="196" fillId="0" borderId="0" applyFont="0" applyFill="0" applyBorder="0" applyAlignment="0" applyProtection="0"/>
    <xf numFmtId="316" fontId="196" fillId="0" borderId="0"/>
    <xf numFmtId="43" fontId="196" fillId="0" borderId="0" applyFont="0" applyFill="0" applyBorder="0" applyAlignment="0" applyProtection="0"/>
    <xf numFmtId="9" fontId="196" fillId="0" borderId="0" applyFont="0" applyFill="0" applyBorder="0" applyAlignment="0" applyProtection="0"/>
    <xf numFmtId="316" fontId="196" fillId="0" borderId="0"/>
    <xf numFmtId="43" fontId="196" fillId="0" borderId="0" applyFont="0" applyFill="0" applyBorder="0" applyAlignment="0" applyProtection="0"/>
    <xf numFmtId="9" fontId="196" fillId="0" borderId="0" applyFont="0" applyFill="0" applyBorder="0" applyAlignment="0" applyProtection="0"/>
    <xf numFmtId="316" fontId="196" fillId="0" borderId="0"/>
    <xf numFmtId="43" fontId="196" fillId="0" borderId="0" applyFont="0" applyFill="0" applyBorder="0" applyAlignment="0" applyProtection="0"/>
    <xf numFmtId="9" fontId="196" fillId="0" borderId="0" applyFont="0" applyFill="0" applyBorder="0" applyAlignment="0" applyProtection="0"/>
    <xf numFmtId="316" fontId="196" fillId="0" borderId="0"/>
    <xf numFmtId="43" fontId="196" fillId="0" borderId="0" applyFont="0" applyFill="0" applyBorder="0" applyAlignment="0" applyProtection="0"/>
    <xf numFmtId="9" fontId="196" fillId="0" borderId="0" applyFont="0" applyFill="0" applyBorder="0" applyAlignment="0" applyProtection="0"/>
    <xf numFmtId="316" fontId="196" fillId="0" borderId="0"/>
    <xf numFmtId="43" fontId="196" fillId="0" borderId="0" applyFont="0" applyFill="0" applyBorder="0" applyAlignment="0" applyProtection="0"/>
    <xf numFmtId="9" fontId="196" fillId="0" borderId="0" applyFont="0" applyFill="0" applyBorder="0" applyAlignment="0" applyProtection="0"/>
    <xf numFmtId="316" fontId="196" fillId="0" borderId="0"/>
    <xf numFmtId="43" fontId="196" fillId="0" borderId="0" applyFont="0" applyFill="0" applyBorder="0" applyAlignment="0" applyProtection="0"/>
    <xf numFmtId="9" fontId="196" fillId="0" borderId="0" applyFont="0" applyFill="0" applyBorder="0" applyAlignment="0" applyProtection="0"/>
    <xf numFmtId="316" fontId="196" fillId="0" borderId="0"/>
    <xf numFmtId="43" fontId="196" fillId="0" borderId="0" applyFont="0" applyFill="0" applyBorder="0" applyAlignment="0" applyProtection="0"/>
    <xf numFmtId="9" fontId="196" fillId="0" borderId="0" applyFont="0" applyFill="0" applyBorder="0" applyAlignment="0" applyProtection="0"/>
    <xf numFmtId="316" fontId="196" fillId="0" borderId="0"/>
    <xf numFmtId="43" fontId="196" fillId="0" borderId="0" applyFont="0" applyFill="0" applyBorder="0" applyAlignment="0" applyProtection="0"/>
    <xf numFmtId="9" fontId="196" fillId="0" borderId="0" applyFont="0" applyFill="0" applyBorder="0" applyAlignment="0" applyProtection="0"/>
    <xf numFmtId="316" fontId="196" fillId="0" borderId="0"/>
    <xf numFmtId="43" fontId="196" fillId="0" borderId="0" applyFont="0" applyFill="0" applyBorder="0" applyAlignment="0" applyProtection="0"/>
    <xf numFmtId="9" fontId="196" fillId="0" borderId="0" applyFont="0" applyFill="0" applyBorder="0" applyAlignment="0" applyProtection="0"/>
    <xf numFmtId="316" fontId="196" fillId="0" borderId="0"/>
    <xf numFmtId="43" fontId="196" fillId="0" borderId="0" applyFont="0" applyFill="0" applyBorder="0" applyAlignment="0" applyProtection="0"/>
    <xf numFmtId="9" fontId="196" fillId="0" borderId="0" applyFont="0" applyFill="0" applyBorder="0" applyAlignment="0" applyProtection="0"/>
    <xf numFmtId="316" fontId="196" fillId="0" borderId="0"/>
    <xf numFmtId="43" fontId="196" fillId="0" borderId="0" applyFont="0" applyFill="0" applyBorder="0" applyAlignment="0" applyProtection="0"/>
    <xf numFmtId="9" fontId="196" fillId="0" borderId="0" applyFont="0" applyFill="0" applyBorder="0" applyAlignment="0" applyProtection="0"/>
    <xf numFmtId="316" fontId="196" fillId="0" borderId="0"/>
    <xf numFmtId="43" fontId="196" fillId="0" borderId="0" applyFont="0" applyFill="0" applyBorder="0" applyAlignment="0" applyProtection="0"/>
    <xf numFmtId="9" fontId="196" fillId="0" borderId="0" applyFont="0" applyFill="0" applyBorder="0" applyAlignment="0" applyProtection="0"/>
    <xf numFmtId="316" fontId="196" fillId="0" borderId="0"/>
    <xf numFmtId="43" fontId="196" fillId="0" borderId="0" applyFont="0" applyFill="0" applyBorder="0" applyAlignment="0" applyProtection="0"/>
    <xf numFmtId="9" fontId="196" fillId="0" borderId="0" applyFont="0" applyFill="0" applyBorder="0" applyAlignment="0" applyProtection="0"/>
    <xf numFmtId="316" fontId="196" fillId="0" borderId="0"/>
    <xf numFmtId="43" fontId="196" fillId="0" borderId="0" applyFont="0" applyFill="0" applyBorder="0" applyAlignment="0" applyProtection="0"/>
    <xf numFmtId="9" fontId="196" fillId="0" borderId="0" applyFont="0" applyFill="0" applyBorder="0" applyAlignment="0" applyProtection="0"/>
    <xf numFmtId="316" fontId="196" fillId="0" borderId="0"/>
    <xf numFmtId="43" fontId="196" fillId="0" borderId="0" applyFont="0" applyFill="0" applyBorder="0" applyAlignment="0" applyProtection="0"/>
    <xf numFmtId="9" fontId="196" fillId="0" borderId="0" applyFont="0" applyFill="0" applyBorder="0" applyAlignment="0" applyProtection="0"/>
    <xf numFmtId="316" fontId="196" fillId="0" borderId="0"/>
    <xf numFmtId="43" fontId="196" fillId="0" borderId="0" applyFont="0" applyFill="0" applyBorder="0" applyAlignment="0" applyProtection="0"/>
    <xf numFmtId="9" fontId="196" fillId="0" borderId="0" applyFont="0" applyFill="0" applyBorder="0" applyAlignment="0" applyProtection="0"/>
    <xf numFmtId="316" fontId="196" fillId="0" borderId="0"/>
    <xf numFmtId="43" fontId="196" fillId="0" borderId="0" applyFont="0" applyFill="0" applyBorder="0" applyAlignment="0" applyProtection="0"/>
    <xf numFmtId="9" fontId="196" fillId="0" borderId="0" applyFont="0" applyFill="0" applyBorder="0" applyAlignment="0" applyProtection="0"/>
    <xf numFmtId="316" fontId="196" fillId="0" borderId="0"/>
    <xf numFmtId="43" fontId="196" fillId="0" borderId="0" applyFont="0" applyFill="0" applyBorder="0" applyAlignment="0" applyProtection="0"/>
    <xf numFmtId="9" fontId="196" fillId="0" borderId="0" applyFont="0" applyFill="0" applyBorder="0" applyAlignment="0" applyProtection="0"/>
    <xf numFmtId="316" fontId="196" fillId="0" borderId="0"/>
    <xf numFmtId="43" fontId="196" fillId="0" borderId="0" applyFont="0" applyFill="0" applyBorder="0" applyAlignment="0" applyProtection="0"/>
    <xf numFmtId="9" fontId="196" fillId="0" borderId="0" applyFont="0" applyFill="0" applyBorder="0" applyAlignment="0" applyProtection="0"/>
    <xf numFmtId="316" fontId="196" fillId="0" borderId="0"/>
    <xf numFmtId="9" fontId="196" fillId="0" borderId="0" applyFont="0" applyFill="0" applyBorder="0" applyAlignment="0" applyProtection="0"/>
    <xf numFmtId="316" fontId="196" fillId="0" borderId="0"/>
    <xf numFmtId="0" fontId="120" fillId="19" borderId="0" applyNumberFormat="0" applyBorder="0" applyAlignment="0" applyProtection="0"/>
    <xf numFmtId="316" fontId="196" fillId="0" borderId="0"/>
    <xf numFmtId="0" fontId="231" fillId="11" borderId="0" applyNumberFormat="0" applyBorder="0" applyAlignment="0" applyProtection="0"/>
    <xf numFmtId="0" fontId="196" fillId="0" borderId="0"/>
    <xf numFmtId="0" fontId="120" fillId="0" borderId="0"/>
    <xf numFmtId="0" fontId="239" fillId="0" borderId="0" applyNumberFormat="0" applyFill="0" applyBorder="0" applyAlignment="0" applyProtection="0"/>
    <xf numFmtId="0" fontId="19" fillId="0" borderId="0"/>
    <xf numFmtId="307" fontId="26" fillId="0" borderId="0" applyFill="0" applyBorder="0" applyAlignment="0" applyProtection="0"/>
    <xf numFmtId="0" fontId="232" fillId="0" borderId="15" applyNumberFormat="0" applyFill="0" applyAlignment="0" applyProtection="0"/>
    <xf numFmtId="0" fontId="241" fillId="0" borderId="0"/>
    <xf numFmtId="0" fontId="277" fillId="110" borderId="44" applyNumberFormat="0" applyAlignment="0" applyProtection="0"/>
    <xf numFmtId="0" fontId="285" fillId="112" borderId="0" applyNumberFormat="0" applyBorder="0" applyAlignment="0" applyProtection="0"/>
    <xf numFmtId="0" fontId="285" fillId="105" borderId="0" applyNumberFormat="0" applyBorder="0" applyAlignment="0" applyProtection="0"/>
    <xf numFmtId="0" fontId="285" fillId="106" borderId="0" applyNumberFormat="0" applyBorder="0" applyAlignment="0" applyProtection="0"/>
    <xf numFmtId="0" fontId="285" fillId="120" borderId="0" applyNumberFormat="0" applyBorder="0" applyAlignment="0" applyProtection="0"/>
    <xf numFmtId="306" fontId="26" fillId="0" borderId="0" applyFill="0" applyBorder="0" applyAlignment="0" applyProtection="0"/>
    <xf numFmtId="0" fontId="285" fillId="67" borderId="0" applyNumberFormat="0" applyBorder="0" applyAlignment="0" applyProtection="0"/>
    <xf numFmtId="0" fontId="285" fillId="107" borderId="0" applyNumberFormat="0" applyBorder="0" applyAlignment="0" applyProtection="0"/>
    <xf numFmtId="9" fontId="189" fillId="0" borderId="0" applyFont="0" applyFill="0" applyBorder="0" applyAlignment="0" applyProtection="0"/>
    <xf numFmtId="9" fontId="26" fillId="0" borderId="0" applyFill="0" applyBorder="0" applyAlignment="0" applyProtection="0"/>
    <xf numFmtId="0" fontId="237" fillId="56" borderId="0" applyNumberFormat="0" applyBorder="0" applyAlignment="0" applyProtection="0"/>
    <xf numFmtId="0" fontId="88" fillId="0" borderId="14">
      <alignment horizontal="left" vertical="center"/>
    </xf>
    <xf numFmtId="306" fontId="26" fillId="0" borderId="0" applyFill="0" applyBorder="0" applyAlignment="0" applyProtection="0"/>
    <xf numFmtId="306" fontId="26" fillId="0" borderId="0" applyFill="0" applyBorder="0" applyAlignment="0" applyProtection="0"/>
    <xf numFmtId="0" fontId="120" fillId="72" borderId="0" applyNumberFormat="0" applyBorder="0" applyAlignment="0" applyProtection="0"/>
    <xf numFmtId="0" fontId="270" fillId="0" borderId="0" applyNumberFormat="0" applyFill="0" applyBorder="0" applyAlignment="0" applyProtection="0"/>
    <xf numFmtId="306" fontId="26" fillId="0" borderId="0" applyFill="0" applyBorder="0" applyAlignment="0" applyProtection="0"/>
    <xf numFmtId="0" fontId="251" fillId="71" borderId="50">
      <alignment vertical="center" wrapText="1"/>
    </xf>
    <xf numFmtId="0" fontId="196" fillId="0" borderId="0"/>
    <xf numFmtId="0" fontId="285" fillId="107" borderId="0" applyNumberFormat="0" applyBorder="0" applyAlignment="0" applyProtection="0"/>
    <xf numFmtId="0" fontId="19" fillId="0" borderId="0"/>
    <xf numFmtId="0" fontId="120" fillId="5" borderId="0" applyNumberFormat="0" applyBorder="0" applyAlignment="0" applyProtection="0"/>
    <xf numFmtId="0" fontId="26" fillId="0" borderId="0"/>
    <xf numFmtId="309" fontId="43" fillId="0" borderId="0"/>
    <xf numFmtId="0" fontId="19" fillId="0" borderId="0"/>
    <xf numFmtId="306" fontId="26" fillId="0" borderId="0" applyFill="0" applyBorder="0" applyAlignment="0" applyProtection="0"/>
    <xf numFmtId="0" fontId="19" fillId="0" borderId="0"/>
    <xf numFmtId="306" fontId="26" fillId="0" borderId="0" applyFill="0" applyBorder="0" applyAlignment="0" applyProtection="0"/>
    <xf numFmtId="0" fontId="270" fillId="0" borderId="0" applyNumberFormat="0" applyFill="0" applyBorder="0" applyAlignment="0" applyProtection="0"/>
    <xf numFmtId="0" fontId="120" fillId="8" borderId="0" applyNumberFormat="0" applyBorder="0" applyAlignment="0" applyProtection="0"/>
    <xf numFmtId="249" fontId="26" fillId="0" borderId="0" applyFill="0" applyBorder="0" applyAlignment="0" applyProtection="0"/>
    <xf numFmtId="9" fontId="26" fillId="0" borderId="0" applyFill="0" applyBorder="0" applyAlignment="0" applyProtection="0"/>
    <xf numFmtId="0" fontId="26" fillId="0" borderId="0"/>
    <xf numFmtId="0" fontId="236" fillId="0" borderId="21" applyNumberFormat="0" applyFill="0" applyAlignment="0" applyProtection="0"/>
    <xf numFmtId="0" fontId="88" fillId="0" borderId="12" applyNumberFormat="0" applyAlignment="0" applyProtection="0"/>
    <xf numFmtId="306" fontId="26" fillId="0" borderId="0" applyFill="0" applyBorder="0" applyAlignment="0" applyProtection="0"/>
    <xf numFmtId="0" fontId="229" fillId="49" borderId="5" applyNumberFormat="0" applyAlignment="0" applyProtection="0"/>
    <xf numFmtId="0" fontId="120" fillId="16" borderId="0" applyNumberFormat="0" applyBorder="0" applyAlignment="0" applyProtection="0"/>
    <xf numFmtId="43" fontId="196" fillId="0" borderId="0" applyFont="0" applyFill="0" applyBorder="0" applyAlignment="0" applyProtection="0"/>
    <xf numFmtId="0" fontId="193" fillId="0" borderId="35" applyNumberFormat="0" applyFill="0" applyAlignment="0" applyProtection="0"/>
    <xf numFmtId="0" fontId="19" fillId="0" borderId="0"/>
    <xf numFmtId="0" fontId="234" fillId="0" borderId="18" applyNumberFormat="0" applyFill="0" applyAlignment="0" applyProtection="0"/>
    <xf numFmtId="307" fontId="26" fillId="0" borderId="0" applyFill="0" applyBorder="0" applyAlignment="0" applyProtection="0"/>
    <xf numFmtId="306" fontId="26" fillId="0" borderId="0" applyFill="0" applyBorder="0" applyAlignment="0" applyProtection="0"/>
    <xf numFmtId="249" fontId="26" fillId="0" borderId="0" applyFill="0" applyBorder="0" applyAlignment="0" applyProtection="0"/>
    <xf numFmtId="249" fontId="26" fillId="0" borderId="0" applyFill="0" applyBorder="0" applyAlignment="0" applyProtection="0"/>
    <xf numFmtId="249" fontId="26" fillId="0" borderId="0" applyFill="0" applyBorder="0" applyAlignment="0" applyProtection="0"/>
    <xf numFmtId="249" fontId="26" fillId="0" borderId="0" applyFill="0" applyBorder="0" applyAlignment="0" applyProtection="0"/>
    <xf numFmtId="0" fontId="285" fillId="106" borderId="0" applyNumberFormat="0" applyBorder="0" applyAlignment="0" applyProtection="0"/>
    <xf numFmtId="306" fontId="26" fillId="0" borderId="0" applyFill="0" applyBorder="0" applyAlignment="0" applyProtection="0"/>
    <xf numFmtId="249" fontId="26" fillId="0" borderId="0" applyFill="0" applyBorder="0" applyAlignment="0" applyProtection="0"/>
    <xf numFmtId="249" fontId="26" fillId="0" borderId="0" applyFill="0" applyBorder="0" applyAlignment="0" applyProtection="0"/>
    <xf numFmtId="0" fontId="285" fillId="105" borderId="0" applyNumberFormat="0" applyBorder="0" applyAlignment="0" applyProtection="0"/>
    <xf numFmtId="249" fontId="26" fillId="0" borderId="0" applyFill="0" applyBorder="0" applyAlignment="0" applyProtection="0"/>
    <xf numFmtId="249" fontId="26" fillId="0" borderId="0" applyFill="0" applyBorder="0" applyAlignment="0" applyProtection="0"/>
    <xf numFmtId="249" fontId="26" fillId="0" borderId="0" applyFill="0" applyBorder="0" applyAlignment="0" applyProtection="0"/>
    <xf numFmtId="0" fontId="285" fillId="112" borderId="0" applyNumberFormat="0" applyBorder="0" applyAlignment="0" applyProtection="0"/>
    <xf numFmtId="10" fontId="26" fillId="0" borderId="0" applyFill="0" applyBorder="0" applyAlignment="0" applyProtection="0"/>
    <xf numFmtId="0" fontId="238" fillId="47" borderId="23" applyNumberFormat="0" applyAlignment="0" applyProtection="0"/>
    <xf numFmtId="0" fontId="26" fillId="57" borderId="22" applyNumberFormat="0" applyAlignment="0" applyProtection="0"/>
    <xf numFmtId="0" fontId="5" fillId="77" borderId="0" applyNumberFormat="0" applyBorder="0" applyAlignment="0" applyProtection="0"/>
    <xf numFmtId="0" fontId="26" fillId="0" borderId="0"/>
    <xf numFmtId="306" fontId="26" fillId="0" borderId="0" applyFill="0" applyBorder="0" applyAlignment="0" applyProtection="0"/>
    <xf numFmtId="0" fontId="3" fillId="0" borderId="0"/>
    <xf numFmtId="0" fontId="226" fillId="42" borderId="0" applyNumberFormat="0" applyBorder="0" applyAlignment="0" applyProtection="0"/>
    <xf numFmtId="0" fontId="120" fillId="0" borderId="0"/>
    <xf numFmtId="0" fontId="120" fillId="0" borderId="0"/>
    <xf numFmtId="43" fontId="196" fillId="0" borderId="0" applyFont="0" applyFill="0" applyBorder="0" applyAlignment="0" applyProtection="0"/>
    <xf numFmtId="43" fontId="196" fillId="0" borderId="0" applyFont="0" applyFill="0" applyBorder="0" applyAlignment="0" applyProtection="0"/>
    <xf numFmtId="9" fontId="196" fillId="0" borderId="0" applyFont="0" applyFill="0" applyBorder="0" applyAlignment="0" applyProtection="0"/>
    <xf numFmtId="316" fontId="196" fillId="0" borderId="0"/>
    <xf numFmtId="43" fontId="196" fillId="0" borderId="0" applyFont="0" applyFill="0" applyBorder="0" applyAlignment="0" applyProtection="0"/>
    <xf numFmtId="9" fontId="196" fillId="0" borderId="0" applyFont="0" applyFill="0" applyBorder="0" applyAlignment="0" applyProtection="0"/>
    <xf numFmtId="316" fontId="196" fillId="0" borderId="0"/>
    <xf numFmtId="9" fontId="196" fillId="0" borderId="0" applyFont="0" applyFill="0" applyBorder="0" applyAlignment="0" applyProtection="0"/>
    <xf numFmtId="316" fontId="196" fillId="0" borderId="0"/>
    <xf numFmtId="316" fontId="196" fillId="0" borderId="0"/>
    <xf numFmtId="43" fontId="196" fillId="0" borderId="0" applyFont="0" applyFill="0" applyBorder="0" applyAlignment="0" applyProtection="0"/>
    <xf numFmtId="9" fontId="196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306" fontId="26" fillId="0" borderId="0" applyFill="0" applyBorder="0" applyAlignment="0" applyProtection="0"/>
    <xf numFmtId="306" fontId="26" fillId="0" borderId="0" applyFill="0" applyBorder="0" applyAlignment="0" applyProtection="0"/>
    <xf numFmtId="306" fontId="26" fillId="0" borderId="0" applyFill="0" applyBorder="0" applyAlignment="0" applyProtection="0"/>
    <xf numFmtId="306" fontId="26" fillId="0" borderId="0" applyFill="0" applyBorder="0" applyAlignment="0" applyProtection="0"/>
    <xf numFmtId="306" fontId="26" fillId="0" borderId="0" applyFill="0" applyBorder="0" applyAlignment="0" applyProtection="0"/>
    <xf numFmtId="306" fontId="26" fillId="0" borderId="0" applyFill="0" applyBorder="0" applyAlignment="0" applyProtection="0"/>
    <xf numFmtId="0" fontId="26" fillId="0" borderId="0"/>
    <xf numFmtId="0" fontId="26" fillId="0" borderId="0"/>
    <xf numFmtId="306" fontId="26" fillId="0" borderId="0" applyFill="0" applyBorder="0" applyAlignment="0" applyProtection="0"/>
    <xf numFmtId="0" fontId="26" fillId="0" borderId="0"/>
    <xf numFmtId="306" fontId="26" fillId="0" borderId="0" applyFill="0" applyBorder="0" applyAlignment="0" applyProtection="0"/>
    <xf numFmtId="0" fontId="26" fillId="0" borderId="0"/>
    <xf numFmtId="306" fontId="26" fillId="0" borderId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04" fillId="0" borderId="0"/>
    <xf numFmtId="43" fontId="304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19" fillId="0" borderId="0"/>
    <xf numFmtId="43" fontId="26" fillId="0" borderId="0" applyFont="0" applyFill="0" applyBorder="0" applyAlignment="0" applyProtection="0"/>
  </cellStyleXfs>
  <cellXfs count="391">
    <xf numFmtId="0" fontId="0" fillId="0" borderId="0" xfId="0"/>
    <xf numFmtId="38" fontId="15" fillId="0" borderId="40" xfId="0" applyNumberFormat="1" applyFont="1" applyFill="1" applyBorder="1" applyAlignment="1">
      <alignment horizontal="center"/>
    </xf>
    <xf numFmtId="200" fontId="2" fillId="0" borderId="40" xfId="0" applyNumberFormat="1" applyFont="1" applyFill="1" applyBorder="1" applyAlignment="1">
      <alignment horizontal="center" vertical="center"/>
    </xf>
    <xf numFmtId="200" fontId="2" fillId="0" borderId="27" xfId="0" applyNumberFormat="1" applyFont="1" applyFill="1" applyBorder="1" applyAlignment="1">
      <alignment horizontal="center" vertical="center"/>
    </xf>
    <xf numFmtId="38" fontId="8" fillId="0" borderId="0" xfId="0" applyNumberFormat="1" applyFont="1" applyFill="1" applyAlignment="1">
      <alignment horizontal="left"/>
    </xf>
    <xf numFmtId="38" fontId="8" fillId="0" borderId="0" xfId="0" quotePrefix="1" applyNumberFormat="1" applyFont="1" applyFill="1" applyAlignment="1">
      <alignment horizontal="left"/>
    </xf>
    <xf numFmtId="38" fontId="8" fillId="0" borderId="0" xfId="0" applyNumberFormat="1" applyFont="1" applyFill="1"/>
    <xf numFmtId="199" fontId="8" fillId="0" borderId="0" xfId="0" applyNumberFormat="1" applyFont="1" applyFill="1"/>
    <xf numFmtId="199" fontId="8" fillId="0" borderId="13" xfId="0" applyNumberFormat="1" applyFont="1" applyFill="1" applyBorder="1" applyAlignment="1">
      <alignment horizontal="right"/>
    </xf>
    <xf numFmtId="199" fontId="8" fillId="0" borderId="0" xfId="0" applyNumberFormat="1" applyFont="1" applyFill="1" applyBorder="1"/>
    <xf numFmtId="199" fontId="8" fillId="0" borderId="13" xfId="0" applyNumberFormat="1" applyFont="1" applyFill="1" applyBorder="1"/>
    <xf numFmtId="199" fontId="8" fillId="0" borderId="0" xfId="0" applyNumberFormat="1" applyFont="1" applyFill="1" applyAlignment="1">
      <alignment horizontal="right"/>
    </xf>
    <xf numFmtId="199" fontId="8" fillId="0" borderId="0" xfId="0" applyNumberFormat="1" applyFont="1" applyFill="1" applyBorder="1" applyAlignment="1">
      <alignment horizontal="right"/>
    </xf>
    <xf numFmtId="199" fontId="8" fillId="0" borderId="27" xfId="0" applyNumberFormat="1" applyFont="1" applyFill="1" applyBorder="1"/>
    <xf numFmtId="0" fontId="11" fillId="0" borderId="0" xfId="0" quotePrefix="1" applyNumberFormat="1" applyFont="1" applyFill="1" applyBorder="1" applyAlignment="1">
      <alignment horizontal="center"/>
    </xf>
    <xf numFmtId="200" fontId="15" fillId="0" borderId="0" xfId="0" applyNumberFormat="1" applyFont="1" applyFill="1" applyAlignment="1">
      <alignment horizontal="centerContinuous"/>
    </xf>
    <xf numFmtId="38" fontId="15" fillId="0" borderId="0" xfId="0" applyNumberFormat="1" applyFont="1"/>
    <xf numFmtId="200" fontId="15" fillId="0" borderId="40" xfId="0" applyNumberFormat="1" applyFont="1" applyFill="1" applyBorder="1" applyAlignment="1">
      <alignment horizontal="centerContinuous"/>
    </xf>
    <xf numFmtId="37" fontId="15" fillId="0" borderId="0" xfId="0" applyNumberFormat="1" applyFont="1" applyFill="1" applyBorder="1"/>
    <xf numFmtId="200" fontId="15" fillId="0" borderId="0" xfId="0" applyNumberFormat="1" applyFont="1" applyFill="1"/>
    <xf numFmtId="200" fontId="15" fillId="0" borderId="0" xfId="0" applyNumberFormat="1" applyFont="1" applyFill="1" applyBorder="1" applyAlignment="1">
      <alignment horizontal="right"/>
    </xf>
    <xf numFmtId="200" fontId="15" fillId="0" borderId="13" xfId="0" applyNumberFormat="1" applyFont="1" applyFill="1" applyBorder="1"/>
    <xf numFmtId="200" fontId="15" fillId="0" borderId="40" xfId="0" applyNumberFormat="1" applyFont="1" applyFill="1" applyBorder="1"/>
    <xf numFmtId="200" fontId="15" fillId="0" borderId="0" xfId="0" applyNumberFormat="1" applyFont="1" applyFill="1" applyBorder="1"/>
    <xf numFmtId="38" fontId="15" fillId="0" borderId="0" xfId="0" applyNumberFormat="1" applyFont="1" applyFill="1" applyAlignment="1">
      <alignment horizontal="centerContinuous"/>
    </xf>
    <xf numFmtId="38" fontId="15" fillId="0" borderId="0" xfId="0" applyNumberFormat="1" applyFont="1" applyFill="1"/>
    <xf numFmtId="38" fontId="15" fillId="0" borderId="41" xfId="0" quotePrefix="1" applyNumberFormat="1" applyFont="1" applyFill="1" applyBorder="1" applyAlignment="1">
      <alignment horizontal="right"/>
    </xf>
    <xf numFmtId="38" fontId="15" fillId="0" borderId="0" xfId="0" applyNumberFormat="1" applyFont="1" applyFill="1" applyBorder="1"/>
    <xf numFmtId="0" fontId="15" fillId="0" borderId="0" xfId="0" applyFont="1" applyFill="1"/>
    <xf numFmtId="0" fontId="15" fillId="0" borderId="13" xfId="0" quotePrefix="1" applyNumberFormat="1" applyFont="1" applyFill="1" applyBorder="1" applyAlignment="1">
      <alignment horizontal="center"/>
    </xf>
    <xf numFmtId="0" fontId="15" fillId="0" borderId="27" xfId="0" quotePrefix="1" applyNumberFormat="1" applyFont="1" applyFill="1" applyBorder="1" applyAlignment="1">
      <alignment horizontal="center" vertical="center"/>
    </xf>
    <xf numFmtId="0" fontId="8" fillId="0" borderId="0" xfId="0" quotePrefix="1" applyNumberFormat="1" applyFont="1" applyFill="1" applyBorder="1" applyAlignment="1">
      <alignment horizontal="center"/>
    </xf>
    <xf numFmtId="0" fontId="8" fillId="0" borderId="13" xfId="0" quotePrefix="1" applyNumberFormat="1" applyFont="1" applyFill="1" applyBorder="1" applyAlignment="1">
      <alignment horizontal="center"/>
    </xf>
    <xf numFmtId="199" fontId="8" fillId="0" borderId="0" xfId="0" applyNumberFormat="1" applyFont="1" applyFill="1" applyAlignment="1">
      <alignment horizontal="center"/>
    </xf>
    <xf numFmtId="38" fontId="15" fillId="0" borderId="40" xfId="0" applyNumberFormat="1" applyFont="1" applyFill="1" applyBorder="1" applyAlignment="1">
      <alignment horizontal="centerContinuous"/>
    </xf>
    <xf numFmtId="37" fontId="15" fillId="0" borderId="40" xfId="0" applyNumberFormat="1" applyFont="1" applyFill="1" applyBorder="1" applyAlignment="1">
      <alignment horizontal="centerContinuous"/>
    </xf>
    <xf numFmtId="200" fontId="15" fillId="0" borderId="6" xfId="0" applyNumberFormat="1" applyFont="1" applyFill="1" applyBorder="1"/>
    <xf numFmtId="37" fontId="15" fillId="0" borderId="0" xfId="0" applyNumberFormat="1" applyFont="1" applyFill="1"/>
    <xf numFmtId="200" fontId="15" fillId="0" borderId="39" xfId="0" applyNumberFormat="1" applyFont="1" applyFill="1" applyBorder="1"/>
    <xf numFmtId="200" fontId="15" fillId="0" borderId="26" xfId="0" applyNumberFormat="1" applyFont="1" applyFill="1" applyBorder="1"/>
    <xf numFmtId="200" fontId="15" fillId="0" borderId="42" xfId="0" applyNumberFormat="1" applyFont="1" applyFill="1" applyBorder="1"/>
    <xf numFmtId="37" fontId="10" fillId="0" borderId="0" xfId="0" applyNumberFormat="1" applyFont="1" applyFill="1"/>
    <xf numFmtId="200" fontId="10" fillId="0" borderId="0" xfId="0" applyNumberFormat="1" applyFont="1" applyFill="1" applyBorder="1" applyAlignment="1">
      <alignment horizontal="centerContinuous"/>
    </xf>
    <xf numFmtId="38" fontId="15" fillId="0" borderId="0" xfId="0" quotePrefix="1" applyNumberFormat="1" applyFont="1" applyFill="1" applyBorder="1" applyAlignment="1">
      <alignment horizontal="right"/>
    </xf>
    <xf numFmtId="0" fontId="15" fillId="0" borderId="0" xfId="0" quotePrefix="1" applyNumberFormat="1" applyFont="1" applyFill="1" applyBorder="1" applyAlignment="1">
      <alignment horizontal="center"/>
    </xf>
    <xf numFmtId="200" fontId="15" fillId="0" borderId="0" xfId="0" applyNumberFormat="1" applyFont="1" applyFill="1" applyAlignment="1">
      <alignment horizontal="center"/>
    </xf>
    <xf numFmtId="200" fontId="15" fillId="0" borderId="42" xfId="0" applyNumberFormat="1" applyFont="1" applyFill="1" applyBorder="1" applyAlignment="1">
      <alignment horizontal="center"/>
    </xf>
    <xf numFmtId="199" fontId="8" fillId="0" borderId="40" xfId="0" applyNumberFormat="1" applyFont="1" applyFill="1" applyBorder="1"/>
    <xf numFmtId="199" fontId="8" fillId="0" borderId="31" xfId="0" applyNumberFormat="1" applyFont="1" applyFill="1" applyBorder="1" applyAlignment="1">
      <alignment horizontal="right"/>
    </xf>
    <xf numFmtId="38" fontId="8" fillId="0" borderId="0" xfId="0" applyNumberFormat="1" applyFont="1" applyFill="1" applyAlignment="1">
      <alignment horizontal="centerContinuous"/>
    </xf>
    <xf numFmtId="37" fontId="8" fillId="0" borderId="0" xfId="0" quotePrefix="1" applyNumberFormat="1" applyFont="1" applyFill="1" applyAlignment="1">
      <alignment horizontal="center"/>
    </xf>
    <xf numFmtId="38" fontId="8" fillId="0" borderId="0" xfId="0" applyNumberFormat="1" applyFont="1" applyFill="1" applyBorder="1"/>
    <xf numFmtId="37" fontId="8" fillId="0" borderId="40" xfId="0" applyNumberFormat="1" applyFont="1" applyFill="1" applyBorder="1" applyAlignment="1">
      <alignment horizontal="centerContinuous"/>
    </xf>
    <xf numFmtId="37" fontId="8" fillId="0" borderId="0" xfId="0" applyNumberFormat="1" applyFont="1" applyFill="1" applyBorder="1" applyAlignment="1">
      <alignment horizontal="centerContinuous"/>
    </xf>
    <xf numFmtId="37" fontId="10" fillId="0" borderId="0" xfId="0" applyNumberFormat="1" applyFont="1" applyFill="1" applyBorder="1" applyAlignment="1">
      <alignment horizontal="center"/>
    </xf>
    <xf numFmtId="199" fontId="8" fillId="0" borderId="0" xfId="574" applyNumberFormat="1" applyFont="1" applyFill="1" applyBorder="1"/>
    <xf numFmtId="200" fontId="10" fillId="0" borderId="0" xfId="0" applyNumberFormat="1" applyFont="1" applyFill="1" applyBorder="1" applyAlignment="1">
      <alignment horizontal="center"/>
    </xf>
    <xf numFmtId="200" fontId="10" fillId="0" borderId="40" xfId="0" applyNumberFormat="1" applyFont="1" applyFill="1" applyBorder="1" applyAlignment="1">
      <alignment horizontal="center"/>
    </xf>
    <xf numFmtId="49" fontId="10" fillId="0" borderId="0" xfId="0" applyNumberFormat="1" applyFont="1" applyFill="1" applyBorder="1" applyAlignment="1">
      <alignment horizontal="center"/>
    </xf>
    <xf numFmtId="200" fontId="15" fillId="0" borderId="40" xfId="0" applyNumberFormat="1" applyFont="1" applyFill="1" applyBorder="1" applyAlignment="1">
      <alignment horizontal="center"/>
    </xf>
    <xf numFmtId="200" fontId="12" fillId="0" borderId="0" xfId="0" applyNumberFormat="1" applyFont="1" applyFill="1" applyBorder="1"/>
    <xf numFmtId="198" fontId="12" fillId="0" borderId="0" xfId="0" applyNumberFormat="1" applyFont="1" applyFill="1" applyBorder="1"/>
    <xf numFmtId="200" fontId="2" fillId="0" borderId="0" xfId="0" applyNumberFormat="1" applyFont="1" applyFill="1" applyBorder="1" applyAlignment="1">
      <alignment horizontal="centerContinuous"/>
    </xf>
    <xf numFmtId="37" fontId="2" fillId="0" borderId="0" xfId="0" applyNumberFormat="1" applyFont="1" applyFill="1"/>
    <xf numFmtId="200" fontId="2" fillId="0" borderId="0" xfId="0" applyNumberFormat="1" applyFont="1" applyFill="1" applyBorder="1" applyAlignment="1">
      <alignment horizontal="center"/>
    </xf>
    <xf numFmtId="200" fontId="2" fillId="0" borderId="40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left"/>
    </xf>
    <xf numFmtId="199" fontId="0" fillId="0" borderId="0" xfId="0" applyNumberFormat="1" applyFill="1"/>
    <xf numFmtId="0" fontId="15" fillId="0" borderId="0" xfId="574" applyFont="1" applyFill="1"/>
    <xf numFmtId="0" fontId="15" fillId="0" borderId="0" xfId="574" applyFont="1" applyFill="1" applyBorder="1" applyAlignment="1">
      <alignment horizontal="right"/>
    </xf>
    <xf numFmtId="0" fontId="15" fillId="0" borderId="40" xfId="574" applyFont="1" applyFill="1" applyBorder="1"/>
    <xf numFmtId="0" fontId="8" fillId="0" borderId="0" xfId="574" applyFont="1" applyFill="1"/>
    <xf numFmtId="37" fontId="15" fillId="0" borderId="0" xfId="0" applyNumberFormat="1" applyFont="1" applyFill="1" applyBorder="1" applyAlignment="1">
      <alignment horizontal="center"/>
    </xf>
    <xf numFmtId="37" fontId="7" fillId="0" borderId="0" xfId="0" applyNumberFormat="1" applyFont="1" applyFill="1" applyAlignment="1">
      <alignment horizontal="centerContinuous"/>
    </xf>
    <xf numFmtId="37" fontId="8" fillId="0" borderId="0" xfId="0" quotePrefix="1" applyNumberFormat="1" applyFont="1" applyFill="1" applyAlignment="1">
      <alignment horizontal="left"/>
    </xf>
    <xf numFmtId="37" fontId="8" fillId="0" borderId="0" xfId="0" applyNumberFormat="1" applyFont="1" applyFill="1" applyAlignment="1">
      <alignment horizontal="left"/>
    </xf>
    <xf numFmtId="0" fontId="8" fillId="0" borderId="0" xfId="0" applyFont="1" applyFill="1"/>
    <xf numFmtId="37" fontId="12" fillId="0" borderId="0" xfId="0" applyNumberFormat="1" applyFont="1" applyFill="1" applyAlignment="1">
      <alignment horizontal="centerContinuous"/>
    </xf>
    <xf numFmtId="38" fontId="15" fillId="0" borderId="0" xfId="0" quotePrefix="1" applyNumberFormat="1" applyFont="1" applyFill="1" applyAlignment="1">
      <alignment horizontal="left"/>
    </xf>
    <xf numFmtId="38" fontId="15" fillId="0" borderId="0" xfId="0" applyNumberFormat="1" applyFont="1" applyFill="1" applyAlignment="1">
      <alignment horizontal="center"/>
    </xf>
    <xf numFmtId="37" fontId="15" fillId="0" borderId="0" xfId="0" quotePrefix="1" applyNumberFormat="1" applyFont="1" applyFill="1" applyAlignment="1">
      <alignment horizontal="left"/>
    </xf>
    <xf numFmtId="200" fontId="16" fillId="0" borderId="0" xfId="0" applyNumberFormat="1" applyFont="1" applyFill="1" applyAlignment="1">
      <alignment horizontal="right"/>
    </xf>
    <xf numFmtId="38" fontId="12" fillId="0" borderId="0" xfId="0" quotePrefix="1" applyNumberFormat="1" applyFont="1" applyFill="1" applyAlignment="1">
      <alignment horizontal="centerContinuous"/>
    </xf>
    <xf numFmtId="38" fontId="12" fillId="0" borderId="0" xfId="0" applyNumberFormat="1" applyFont="1" applyFill="1" applyAlignment="1">
      <alignment horizontal="centerContinuous"/>
    </xf>
    <xf numFmtId="38" fontId="15" fillId="0" borderId="0" xfId="0" applyNumberFormat="1" applyFont="1" applyFill="1" applyBorder="1" applyAlignment="1">
      <alignment horizontal="center" vertical="center"/>
    </xf>
    <xf numFmtId="0" fontId="12" fillId="0" borderId="0" xfId="574" applyFont="1" applyFill="1" applyAlignment="1">
      <alignment horizontal="center"/>
    </xf>
    <xf numFmtId="38" fontId="12" fillId="0" borderId="0" xfId="0" applyNumberFormat="1" applyFont="1" applyFill="1" applyAlignment="1">
      <alignment horizontal="center"/>
    </xf>
    <xf numFmtId="200" fontId="15" fillId="0" borderId="0" xfId="574" applyNumberFormat="1" applyFont="1" applyFill="1"/>
    <xf numFmtId="200" fontId="15" fillId="0" borderId="40" xfId="574" applyNumberFormat="1" applyFont="1" applyFill="1" applyBorder="1"/>
    <xf numFmtId="38" fontId="15" fillId="0" borderId="40" xfId="0" applyNumberFormat="1" applyFont="1" applyFill="1" applyBorder="1"/>
    <xf numFmtId="200" fontId="15" fillId="0" borderId="39" xfId="574" applyNumberFormat="1" applyFont="1" applyFill="1" applyBorder="1"/>
    <xf numFmtId="38" fontId="15" fillId="0" borderId="39" xfId="0" applyNumberFormat="1" applyFont="1" applyFill="1" applyBorder="1"/>
    <xf numFmtId="200" fontId="15" fillId="0" borderId="42" xfId="574" applyNumberFormat="1" applyFont="1" applyFill="1" applyBorder="1"/>
    <xf numFmtId="38" fontId="15" fillId="0" borderId="42" xfId="0" applyNumberFormat="1" applyFont="1" applyFill="1" applyBorder="1"/>
    <xf numFmtId="200" fontId="15" fillId="0" borderId="26" xfId="574" applyNumberFormat="1" applyFont="1" applyFill="1" applyBorder="1"/>
    <xf numFmtId="38" fontId="15" fillId="0" borderId="0" xfId="0" applyNumberFormat="1" applyFont="1" applyFill="1" applyAlignment="1">
      <alignment horizontal="left"/>
    </xf>
    <xf numFmtId="205" fontId="15" fillId="0" borderId="0" xfId="0" applyNumberFormat="1" applyFont="1" applyFill="1"/>
    <xf numFmtId="200" fontId="9" fillId="0" borderId="0" xfId="0" applyNumberFormat="1" applyFont="1" applyFill="1" applyAlignment="1">
      <alignment horizontal="right"/>
    </xf>
    <xf numFmtId="0" fontId="0" fillId="0" borderId="0" xfId="0" applyFill="1" applyAlignment="1">
      <alignment horizontal="left"/>
    </xf>
    <xf numFmtId="0" fontId="13" fillId="0" borderId="0" xfId="0" applyFont="1" applyFill="1" applyBorder="1" applyAlignment="1">
      <alignment horizontal="centerContinuous"/>
    </xf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left"/>
    </xf>
    <xf numFmtId="199" fontId="2" fillId="0" borderId="0" xfId="574" applyNumberFormat="1" applyFont="1" applyFill="1" applyBorder="1"/>
    <xf numFmtId="0" fontId="2" fillId="0" borderId="0" xfId="0" applyFont="1" applyFill="1"/>
    <xf numFmtId="200" fontId="2" fillId="0" borderId="0" xfId="574" applyNumberFormat="1" applyFont="1" applyFill="1" applyBorder="1"/>
    <xf numFmtId="200" fontId="2" fillId="0" borderId="0" xfId="0" applyNumberFormat="1" applyFont="1" applyFill="1"/>
    <xf numFmtId="38" fontId="8" fillId="0" borderId="0" xfId="0" quotePrefix="1" applyNumberFormat="1" applyFont="1" applyFill="1" applyAlignment="1">
      <alignment horizontal="centerContinuous"/>
    </xf>
    <xf numFmtId="38" fontId="8" fillId="0" borderId="0" xfId="0" applyNumberFormat="1" applyFont="1" applyFill="1" applyBorder="1" applyAlignment="1">
      <alignment horizontal="centerContinuous"/>
    </xf>
    <xf numFmtId="38" fontId="8" fillId="0" borderId="0" xfId="0" quotePrefix="1" applyNumberFormat="1" applyFont="1" applyFill="1" applyAlignment="1">
      <alignment horizontal="left" vertical="center"/>
    </xf>
    <xf numFmtId="0" fontId="8" fillId="0" borderId="0" xfId="574" quotePrefix="1" applyFont="1" applyFill="1" applyAlignment="1">
      <alignment horizontal="left"/>
    </xf>
    <xf numFmtId="38" fontId="8" fillId="0" borderId="0" xfId="0" applyNumberFormat="1" applyFont="1" applyFill="1" applyAlignment="1">
      <alignment horizontal="right"/>
    </xf>
    <xf numFmtId="38" fontId="17" fillId="0" borderId="0" xfId="0" quotePrefix="1" applyNumberFormat="1" applyFont="1" applyFill="1" applyAlignment="1">
      <alignment horizontal="left"/>
    </xf>
    <xf numFmtId="38" fontId="18" fillId="0" borderId="0" xfId="0" applyNumberFormat="1" applyFont="1" applyFill="1" applyAlignment="1">
      <alignment horizontal="left"/>
    </xf>
    <xf numFmtId="38" fontId="15" fillId="0" borderId="0" xfId="1545" applyNumberFormat="1" applyFont="1" applyFill="1"/>
    <xf numFmtId="200" fontId="16" fillId="0" borderId="0" xfId="1545" applyNumberFormat="1" applyFont="1" applyFill="1" applyAlignment="1">
      <alignment horizontal="right"/>
    </xf>
    <xf numFmtId="37" fontId="12" fillId="0" borderId="0" xfId="1545" applyNumberFormat="1" applyFont="1" applyFill="1" applyAlignment="1">
      <alignment horizontal="centerContinuous"/>
    </xf>
    <xf numFmtId="38" fontId="15" fillId="0" borderId="0" xfId="1545" applyNumberFormat="1" applyFont="1" applyFill="1" applyAlignment="1">
      <alignment horizontal="centerContinuous"/>
    </xf>
    <xf numFmtId="38" fontId="12" fillId="0" borderId="0" xfId="1545" quotePrefix="1" applyNumberFormat="1" applyFont="1" applyFill="1" applyAlignment="1">
      <alignment horizontal="centerContinuous"/>
    </xf>
    <xf numFmtId="38" fontId="12" fillId="0" borderId="0" xfId="1545" applyNumberFormat="1" applyFont="1" applyFill="1" applyAlignment="1">
      <alignment horizontal="centerContinuous"/>
    </xf>
    <xf numFmtId="38" fontId="15" fillId="0" borderId="0" xfId="1545" applyNumberFormat="1" applyFont="1" applyFill="1" applyBorder="1"/>
    <xf numFmtId="38" fontId="15" fillId="0" borderId="40" xfId="1545" applyNumberFormat="1" applyFont="1" applyFill="1" applyBorder="1" applyAlignment="1">
      <alignment horizontal="centerContinuous"/>
    </xf>
    <xf numFmtId="37" fontId="15" fillId="0" borderId="40" xfId="1545" applyNumberFormat="1" applyFont="1" applyFill="1" applyBorder="1" applyAlignment="1">
      <alignment horizontal="centerContinuous"/>
    </xf>
    <xf numFmtId="38" fontId="15" fillId="0" borderId="40" xfId="1545" applyNumberFormat="1" applyFont="1" applyFill="1" applyBorder="1" applyAlignment="1">
      <alignment horizontal="center"/>
    </xf>
    <xf numFmtId="0" fontId="15" fillId="0" borderId="13" xfId="1545" quotePrefix="1" applyNumberFormat="1" applyFont="1" applyFill="1" applyBorder="1" applyAlignment="1">
      <alignment horizontal="center"/>
    </xf>
    <xf numFmtId="0" fontId="15" fillId="0" borderId="27" xfId="1545" quotePrefix="1" applyNumberFormat="1" applyFont="1" applyFill="1" applyBorder="1" applyAlignment="1">
      <alignment horizontal="center" vertical="center"/>
    </xf>
    <xf numFmtId="38" fontId="15" fillId="0" borderId="0" xfId="1545" applyNumberFormat="1" applyFont="1" applyFill="1" applyBorder="1" applyAlignment="1">
      <alignment horizontal="center" vertical="center"/>
    </xf>
    <xf numFmtId="37" fontId="15" fillId="0" borderId="0" xfId="1545" applyNumberFormat="1" applyFont="1" applyFill="1" applyBorder="1" applyAlignment="1">
      <alignment horizontal="center"/>
    </xf>
    <xf numFmtId="200" fontId="15" fillId="0" borderId="0" xfId="1545" applyNumberFormat="1" applyFont="1" applyFill="1"/>
    <xf numFmtId="38" fontId="15" fillId="0" borderId="0" xfId="1545" applyNumberFormat="1" applyFont="1" applyFill="1" applyAlignment="1">
      <alignment horizontal="left"/>
    </xf>
    <xf numFmtId="200" fontId="15" fillId="0" borderId="0" xfId="1545" applyNumberFormat="1" applyFont="1" applyFill="1" applyBorder="1"/>
    <xf numFmtId="38" fontId="15" fillId="0" borderId="0" xfId="1545" applyNumberFormat="1" applyFont="1" applyFill="1" applyAlignment="1">
      <alignment horizontal="center"/>
    </xf>
    <xf numFmtId="200" fontId="15" fillId="0" borderId="13" xfId="1545" applyNumberFormat="1" applyFont="1" applyFill="1" applyBorder="1"/>
    <xf numFmtId="200" fontId="15" fillId="0" borderId="31" xfId="1545" applyNumberFormat="1" applyFont="1" applyFill="1" applyBorder="1"/>
    <xf numFmtId="37" fontId="15" fillId="0" borderId="0" xfId="1545" quotePrefix="1" applyNumberFormat="1" applyFont="1" applyFill="1" applyAlignment="1">
      <alignment horizontal="left"/>
    </xf>
    <xf numFmtId="38" fontId="15" fillId="0" borderId="40" xfId="1545" applyNumberFormat="1" applyFont="1" applyFill="1" applyBorder="1"/>
    <xf numFmtId="200" fontId="15" fillId="0" borderId="6" xfId="1545" applyNumberFormat="1" applyFont="1" applyFill="1" applyBorder="1"/>
    <xf numFmtId="0" fontId="2" fillId="0" borderId="0" xfId="0" applyFont="1" applyFill="1" applyBorder="1" applyAlignment="1">
      <alignment horizontal="left"/>
    </xf>
    <xf numFmtId="37" fontId="2" fillId="0" borderId="0" xfId="0" applyNumberFormat="1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38" fontId="8" fillId="0" borderId="0" xfId="0" applyNumberFormat="1" applyFont="1"/>
    <xf numFmtId="38" fontId="15" fillId="0" borderId="26" xfId="0" applyNumberFormat="1" applyFont="1" applyFill="1" applyBorder="1"/>
    <xf numFmtId="200" fontId="15" fillId="0" borderId="40" xfId="1545" applyNumberFormat="1" applyFont="1" applyFill="1" applyBorder="1"/>
    <xf numFmtId="0" fontId="2" fillId="0" borderId="0" xfId="0" applyFont="1" applyFill="1" applyBorder="1" applyAlignment="1">
      <alignment horizontal="center"/>
    </xf>
    <xf numFmtId="0" fontId="2" fillId="0" borderId="40" xfId="0" applyFont="1" applyFill="1" applyBorder="1" applyAlignment="1">
      <alignment horizontal="centerContinuous" vertical="center"/>
    </xf>
    <xf numFmtId="0" fontId="0" fillId="0" borderId="0" xfId="0" applyFill="1" applyAlignment="1"/>
    <xf numFmtId="206" fontId="15" fillId="0" borderId="0" xfId="0" applyNumberFormat="1" applyFont="1" applyFill="1"/>
    <xf numFmtId="198" fontId="15" fillId="0" borderId="0" xfId="574" applyNumberFormat="1" applyFont="1" applyFill="1"/>
    <xf numFmtId="198" fontId="15" fillId="0" borderId="0" xfId="0" applyNumberFormat="1" applyFont="1" applyFill="1" applyBorder="1"/>
    <xf numFmtId="207" fontId="15" fillId="0" borderId="0" xfId="574" applyNumberFormat="1" applyFont="1" applyFill="1"/>
    <xf numFmtId="0" fontId="15" fillId="0" borderId="0" xfId="574" applyFont="1" applyFill="1" applyBorder="1"/>
    <xf numFmtId="199" fontId="8" fillId="0" borderId="0" xfId="574" applyNumberFormat="1" applyFont="1" applyFill="1"/>
    <xf numFmtId="199" fontId="8" fillId="58" borderId="0" xfId="0" applyNumberFormat="1" applyFont="1" applyFill="1"/>
    <xf numFmtId="37" fontId="2" fillId="0" borderId="0" xfId="0" quotePrefix="1" applyNumberFormat="1" applyFont="1" applyFill="1" applyAlignment="1">
      <alignment horizontal="left"/>
    </xf>
    <xf numFmtId="38" fontId="8" fillId="58" borderId="0" xfId="0" applyNumberFormat="1" applyFont="1" applyFill="1"/>
    <xf numFmtId="40" fontId="15" fillId="0" borderId="0" xfId="0" quotePrefix="1" applyNumberFormat="1" applyFont="1" applyAlignment="1">
      <alignment horizontal="center"/>
    </xf>
    <xf numFmtId="199" fontId="8" fillId="64" borderId="0" xfId="0" applyNumberFormat="1" applyFont="1" applyFill="1"/>
    <xf numFmtId="200" fontId="15" fillId="0" borderId="27" xfId="0" applyNumberFormat="1" applyFont="1" applyFill="1" applyBorder="1"/>
    <xf numFmtId="0" fontId="15" fillId="0" borderId="0" xfId="0" quotePrefix="1" applyNumberFormat="1" applyFont="1" applyFill="1" applyBorder="1" applyAlignment="1">
      <alignment horizontal="center" vertical="center"/>
    </xf>
    <xf numFmtId="199" fontId="8" fillId="0" borderId="6" xfId="0" applyNumberFormat="1" applyFont="1" applyFill="1" applyBorder="1"/>
    <xf numFmtId="200" fontId="15" fillId="0" borderId="42" xfId="1545" applyNumberFormat="1" applyFont="1" applyFill="1" applyBorder="1"/>
    <xf numFmtId="38" fontId="15" fillId="0" borderId="39" xfId="1545" applyNumberFormat="1" applyFont="1" applyFill="1" applyBorder="1"/>
    <xf numFmtId="200" fontId="15" fillId="0" borderId="26" xfId="1545" applyNumberFormat="1" applyFont="1" applyFill="1" applyBorder="1"/>
    <xf numFmtId="200" fontId="35" fillId="0" borderId="0" xfId="0" applyNumberFormat="1" applyFont="1" applyFill="1" applyBorder="1"/>
    <xf numFmtId="38" fontId="21" fillId="0" borderId="0" xfId="1545" applyNumberFormat="1" applyFont="1" applyFill="1"/>
    <xf numFmtId="37" fontId="17" fillId="0" borderId="0" xfId="0" applyNumberFormat="1" applyFont="1" applyFill="1"/>
    <xf numFmtId="38" fontId="15" fillId="0" borderId="0" xfId="0" applyNumberFormat="1" applyFont="1" applyFill="1" applyBorder="1" applyAlignment="1">
      <alignment vertical="center"/>
    </xf>
    <xf numFmtId="38" fontId="15" fillId="0" borderId="0" xfId="0" applyNumberFormat="1" applyFont="1" applyFill="1" applyAlignment="1">
      <alignment horizontal="right"/>
    </xf>
    <xf numFmtId="38" fontId="15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/>
    <xf numFmtId="0" fontId="1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0" fillId="0" borderId="0" xfId="0" applyFill="1" applyBorder="1"/>
    <xf numFmtId="38" fontId="15" fillId="0" borderId="0" xfId="0" quotePrefix="1" applyNumberFormat="1" applyFont="1" applyFill="1" applyAlignment="1">
      <alignment horizontal="centerContinuous"/>
    </xf>
    <xf numFmtId="37" fontId="15" fillId="0" borderId="0" xfId="0" quotePrefix="1" applyNumberFormat="1" applyFont="1" applyFill="1" applyAlignment="1">
      <alignment horizontal="center"/>
    </xf>
    <xf numFmtId="37" fontId="15" fillId="0" borderId="0" xfId="0" applyNumberFormat="1" applyFont="1" applyFill="1" applyBorder="1" applyAlignment="1">
      <alignment horizontal="centerContinuous"/>
    </xf>
    <xf numFmtId="199" fontId="15" fillId="0" borderId="0" xfId="0" applyNumberFormat="1" applyFont="1" applyFill="1"/>
    <xf numFmtId="199" fontId="15" fillId="0" borderId="0" xfId="0" applyNumberFormat="1" applyFont="1" applyFill="1" applyAlignment="1">
      <alignment horizontal="right"/>
    </xf>
    <xf numFmtId="38" fontId="15" fillId="0" borderId="0" xfId="0" quotePrefix="1" applyNumberFormat="1" applyFont="1" applyFill="1" applyAlignment="1">
      <alignment horizontal="left" vertical="center"/>
    </xf>
    <xf numFmtId="199" fontId="15" fillId="0" borderId="0" xfId="0" applyNumberFormat="1" applyFont="1" applyFill="1" applyBorder="1" applyAlignment="1">
      <alignment horizontal="right"/>
    </xf>
    <xf numFmtId="199" fontId="15" fillId="0" borderId="0" xfId="0" applyNumberFormat="1" applyFont="1" applyFill="1" applyBorder="1"/>
    <xf numFmtId="0" fontId="15" fillId="0" borderId="0" xfId="574" quotePrefix="1" applyFont="1" applyFill="1" applyAlignment="1">
      <alignment horizontal="left"/>
    </xf>
    <xf numFmtId="38" fontId="15" fillId="0" borderId="6" xfId="0" applyNumberFormat="1" applyFont="1" applyFill="1" applyBorder="1"/>
    <xf numFmtId="38" fontId="15" fillId="0" borderId="0" xfId="0" applyNumberFormat="1" applyFont="1" applyFill="1" applyBorder="1" applyAlignment="1"/>
    <xf numFmtId="0" fontId="36" fillId="0" borderId="0" xfId="574" applyFont="1" applyFill="1"/>
    <xf numFmtId="200" fontId="36" fillId="0" borderId="6" xfId="574" applyNumberFormat="1" applyFont="1" applyFill="1" applyBorder="1"/>
    <xf numFmtId="43" fontId="36" fillId="0" borderId="0" xfId="574" applyNumberFormat="1" applyFont="1" applyFill="1"/>
    <xf numFmtId="38" fontId="15" fillId="0" borderId="26" xfId="1545" applyNumberFormat="1" applyFont="1" applyFill="1" applyBorder="1"/>
    <xf numFmtId="38" fontId="15" fillId="0" borderId="42" xfId="1545" applyNumberFormat="1" applyFont="1" applyFill="1" applyBorder="1"/>
    <xf numFmtId="38" fontId="15" fillId="0" borderId="13" xfId="1545" applyNumberFormat="1" applyFont="1" applyFill="1" applyBorder="1"/>
    <xf numFmtId="38" fontId="15" fillId="0" borderId="6" xfId="1545" applyNumberFormat="1" applyFont="1" applyFill="1" applyBorder="1"/>
    <xf numFmtId="200" fontId="36" fillId="0" borderId="0" xfId="574" applyNumberFormat="1" applyFont="1" applyFill="1"/>
    <xf numFmtId="200" fontId="15" fillId="0" borderId="27" xfId="1545" applyNumberFormat="1" applyFont="1" applyFill="1" applyBorder="1"/>
    <xf numFmtId="0" fontId="15" fillId="0" borderId="13" xfId="574" applyFont="1" applyFill="1" applyBorder="1" applyAlignment="1">
      <alignment horizontal="center"/>
    </xf>
    <xf numFmtId="0" fontId="15" fillId="0" borderId="0" xfId="574" applyFont="1" applyFill="1" applyAlignment="1">
      <alignment horizontal="center"/>
    </xf>
    <xf numFmtId="200" fontId="36" fillId="0" borderId="40" xfId="574" applyNumberFormat="1" applyFont="1" applyFill="1" applyBorder="1"/>
    <xf numFmtId="0" fontId="15" fillId="0" borderId="13" xfId="0" applyNumberFormat="1" applyFont="1" applyFill="1" applyBorder="1" applyAlignment="1">
      <alignment horizontal="center"/>
    </xf>
    <xf numFmtId="0" fontId="19" fillId="0" borderId="0" xfId="0" applyFont="1" applyFill="1"/>
    <xf numFmtId="199" fontId="19" fillId="0" borderId="0" xfId="574" applyNumberFormat="1" applyFont="1" applyFill="1" applyBorder="1"/>
    <xf numFmtId="38" fontId="18" fillId="0" borderId="0" xfId="0" applyNumberFormat="1" applyFont="1" applyFill="1"/>
    <xf numFmtId="38" fontId="15" fillId="0" borderId="0" xfId="1545" applyNumberFormat="1" applyFont="1" applyFill="1" applyBorder="1" applyAlignment="1">
      <alignment horizontal="left"/>
    </xf>
    <xf numFmtId="38" fontId="15" fillId="0" borderId="0" xfId="1545" applyNumberFormat="1" applyFont="1" applyFill="1" applyBorder="1" applyAlignment="1">
      <alignment horizontal="center"/>
    </xf>
    <xf numFmtId="0" fontId="15" fillId="0" borderId="0" xfId="0" applyNumberFormat="1" applyFont="1" applyFill="1" applyAlignment="1">
      <alignment horizontal="center"/>
    </xf>
    <xf numFmtId="4" fontId="15" fillId="0" borderId="0" xfId="574" applyNumberFormat="1" applyFont="1" applyFill="1"/>
    <xf numFmtId="38" fontId="36" fillId="0" borderId="0" xfId="574" applyNumberFormat="1" applyFont="1" applyFill="1"/>
    <xf numFmtId="200" fontId="15" fillId="64" borderId="26" xfId="0" applyNumberFormat="1" applyFont="1" applyFill="1" applyBorder="1"/>
    <xf numFmtId="38" fontId="22" fillId="0" borderId="0" xfId="1545" applyNumberFormat="1" applyFont="1" applyFill="1"/>
    <xf numFmtId="38" fontId="15" fillId="0" borderId="40" xfId="0" applyNumberFormat="1" applyFont="1" applyFill="1" applyBorder="1" applyAlignment="1">
      <alignment horizontal="center" vertical="center"/>
    </xf>
    <xf numFmtId="38" fontId="15" fillId="63" borderId="0" xfId="0" applyNumberFormat="1" applyFont="1" applyFill="1"/>
    <xf numFmtId="198" fontId="15" fillId="0" borderId="0" xfId="1545" applyNumberFormat="1" applyFont="1" applyFill="1"/>
    <xf numFmtId="200" fontId="15" fillId="0" borderId="39" xfId="1545" applyNumberFormat="1" applyFont="1" applyFill="1" applyBorder="1"/>
    <xf numFmtId="38" fontId="15" fillId="0" borderId="0" xfId="0" quotePrefix="1" applyNumberFormat="1" applyFont="1" applyFill="1" applyAlignment="1">
      <alignment horizontal="center"/>
    </xf>
    <xf numFmtId="200" fontId="15" fillId="0" borderId="0" xfId="1216" applyNumberFormat="1" applyFont="1" applyFill="1"/>
    <xf numFmtId="200" fontId="17" fillId="0" borderId="0" xfId="0" applyNumberFormat="1" applyFont="1" applyFill="1" applyBorder="1"/>
    <xf numFmtId="200" fontId="15" fillId="0" borderId="0" xfId="574" applyNumberFormat="1" applyFont="1" applyFill="1" applyBorder="1" applyAlignment="1">
      <alignment horizontal="right"/>
    </xf>
    <xf numFmtId="200" fontId="15" fillId="0" borderId="0" xfId="0" quotePrefix="1" applyNumberFormat="1" applyFont="1" applyFill="1" applyBorder="1" applyAlignment="1">
      <alignment horizontal="center"/>
    </xf>
    <xf numFmtId="40" fontId="15" fillId="0" borderId="0" xfId="0" applyNumberFormat="1" applyFont="1" applyFill="1"/>
    <xf numFmtId="38" fontId="15" fillId="0" borderId="0" xfId="0" quotePrefix="1" applyNumberFormat="1" applyFont="1" applyFill="1" applyBorder="1" applyAlignment="1">
      <alignment horizontal="center"/>
    </xf>
    <xf numFmtId="210" fontId="15" fillId="0" borderId="0" xfId="0" applyNumberFormat="1" applyFont="1" applyFill="1"/>
    <xf numFmtId="37" fontId="19" fillId="0" borderId="0" xfId="0" applyNumberFormat="1" applyFont="1" applyFill="1"/>
    <xf numFmtId="0" fontId="27" fillId="0" borderId="0" xfId="0" applyFont="1" applyFill="1" applyBorder="1" applyAlignment="1">
      <alignment horizontal="left" vertical="center"/>
    </xf>
    <xf numFmtId="0" fontId="27" fillId="0" borderId="0" xfId="0" applyFont="1" applyFill="1" applyBorder="1" applyAlignment="1">
      <alignment horizontal="left"/>
    </xf>
    <xf numFmtId="200" fontId="2" fillId="0" borderId="0" xfId="0" applyNumberFormat="1" applyFont="1" applyFill="1" applyBorder="1" applyAlignment="1">
      <alignment horizontal="right"/>
    </xf>
    <xf numFmtId="37" fontId="18" fillId="0" borderId="0" xfId="0" applyNumberFormat="1" applyFont="1" applyFill="1" applyBorder="1"/>
    <xf numFmtId="37" fontId="18" fillId="0" borderId="0" xfId="0" applyNumberFormat="1" applyFont="1" applyFill="1"/>
    <xf numFmtId="200" fontId="18" fillId="0" borderId="0" xfId="0" applyNumberFormat="1" applyFont="1" applyFill="1" applyBorder="1" applyAlignment="1"/>
    <xf numFmtId="200" fontId="18" fillId="0" borderId="0" xfId="0" applyNumberFormat="1" applyFont="1" applyFill="1" applyAlignment="1"/>
    <xf numFmtId="4" fontId="18" fillId="0" borderId="0" xfId="574" applyNumberFormat="1" applyFont="1" applyFill="1"/>
    <xf numFmtId="0" fontId="2" fillId="0" borderId="0" xfId="0" applyFont="1" applyFill="1" applyAlignment="1"/>
    <xf numFmtId="37" fontId="21" fillId="0" borderId="0" xfId="0" quotePrefix="1" applyNumberFormat="1" applyFont="1" applyFill="1" applyAlignment="1">
      <alignment horizontal="left"/>
    </xf>
    <xf numFmtId="0" fontId="21" fillId="0" borderId="0" xfId="0" applyFont="1" applyFill="1"/>
    <xf numFmtId="200" fontId="21" fillId="0" borderId="0" xfId="0" applyNumberFormat="1" applyFont="1" applyFill="1" applyBorder="1" applyAlignment="1">
      <alignment horizontal="right"/>
    </xf>
    <xf numFmtId="37" fontId="8" fillId="0" borderId="0" xfId="0" applyNumberFormat="1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198" fontId="15" fillId="0" borderId="0" xfId="0" applyNumberFormat="1" applyFont="1" applyFill="1"/>
    <xf numFmtId="210" fontId="12" fillId="0" borderId="0" xfId="0" applyNumberFormat="1" applyFont="1" applyFill="1" applyBorder="1"/>
    <xf numFmtId="0" fontId="2" fillId="0" borderId="0" xfId="0" applyFont="1" applyFill="1" applyBorder="1" applyAlignment="1"/>
    <xf numFmtId="214" fontId="15" fillId="0" borderId="0" xfId="0" applyNumberFormat="1" applyFont="1" applyFill="1"/>
    <xf numFmtId="214" fontId="15" fillId="0" borderId="0" xfId="0" applyNumberFormat="1" applyFont="1" applyFill="1" applyAlignment="1">
      <alignment horizontal="right"/>
    </xf>
    <xf numFmtId="40" fontId="15" fillId="0" borderId="0" xfId="0" applyNumberFormat="1" applyFont="1" applyFill="1" applyAlignment="1">
      <alignment horizontal="right"/>
    </xf>
    <xf numFmtId="212" fontId="15" fillId="0" borderId="0" xfId="0" applyNumberFormat="1" applyFont="1" applyFill="1"/>
    <xf numFmtId="0" fontId="2" fillId="0" borderId="27" xfId="0" applyFont="1" applyFill="1" applyBorder="1" applyAlignment="1">
      <alignment horizontal="center"/>
    </xf>
    <xf numFmtId="0" fontId="2" fillId="0" borderId="27" xfId="0" applyFont="1" applyFill="1" applyBorder="1"/>
    <xf numFmtId="0" fontId="2" fillId="0" borderId="13" xfId="0" applyFont="1" applyFill="1" applyBorder="1" applyAlignment="1">
      <alignment horizontal="centerContinuous" vertical="center"/>
    </xf>
    <xf numFmtId="0" fontId="2" fillId="0" borderId="40" xfId="0" applyFont="1" applyFill="1" applyBorder="1" applyAlignment="1">
      <alignment vertical="center"/>
    </xf>
    <xf numFmtId="0" fontId="2" fillId="0" borderId="27" xfId="0" applyFont="1" applyFill="1" applyBorder="1" applyAlignment="1">
      <alignment vertical="center" wrapText="1"/>
    </xf>
    <xf numFmtId="0" fontId="0" fillId="0" borderId="0" xfId="0" applyFill="1" applyAlignment="1">
      <alignment horizontal="center"/>
    </xf>
    <xf numFmtId="212" fontId="15" fillId="0" borderId="0" xfId="0" applyNumberFormat="1" applyFont="1" applyFill="1" applyBorder="1"/>
    <xf numFmtId="200" fontId="2" fillId="0" borderId="40" xfId="0" applyNumberFormat="1" applyFont="1" applyFill="1" applyBorder="1" applyAlignment="1">
      <alignment horizontal="centerContinuous"/>
    </xf>
    <xf numFmtId="200" fontId="18" fillId="0" borderId="40" xfId="0" applyNumberFormat="1" applyFont="1" applyFill="1" applyBorder="1" applyAlignment="1">
      <alignment horizontal="center"/>
    </xf>
    <xf numFmtId="200" fontId="18" fillId="0" borderId="0" xfId="0" applyNumberFormat="1" applyFont="1" applyFill="1" applyBorder="1" applyAlignment="1">
      <alignment horizontal="centerContinuous"/>
    </xf>
    <xf numFmtId="200" fontId="18" fillId="0" borderId="0" xfId="0" applyNumberFormat="1" applyFont="1" applyFill="1" applyBorder="1" applyAlignment="1">
      <alignment horizontal="center"/>
    </xf>
    <xf numFmtId="37" fontId="18" fillId="0" borderId="0" xfId="0" applyNumberFormat="1" applyFont="1" applyFill="1" applyBorder="1" applyAlignment="1">
      <alignment horizontal="center"/>
    </xf>
    <xf numFmtId="200" fontId="18" fillId="0" borderId="0" xfId="0" applyNumberFormat="1" applyFont="1" applyFill="1"/>
    <xf numFmtId="37" fontId="18" fillId="0" borderId="0" xfId="0" quotePrefix="1" applyNumberFormat="1" applyFont="1" applyFill="1" applyAlignment="1">
      <alignment horizontal="left"/>
    </xf>
    <xf numFmtId="37" fontId="18" fillId="0" borderId="0" xfId="0" applyNumberFormat="1" applyFont="1" applyFill="1" applyAlignment="1">
      <alignment horizontal="center"/>
    </xf>
    <xf numFmtId="37" fontId="18" fillId="0" borderId="0" xfId="0" applyNumberFormat="1" applyFont="1" applyFill="1" applyAlignment="1">
      <alignment horizontal="left"/>
    </xf>
    <xf numFmtId="0" fontId="18" fillId="0" borderId="0" xfId="574" applyFont="1" applyFill="1" applyAlignment="1">
      <alignment horizontal="center"/>
    </xf>
    <xf numFmtId="198" fontId="18" fillId="0" borderId="0" xfId="0" applyNumberFormat="1" applyFont="1" applyFill="1" applyBorder="1" applyAlignment="1"/>
    <xf numFmtId="0" fontId="18" fillId="0" borderId="0" xfId="0" applyFont="1" applyFill="1"/>
    <xf numFmtId="0" fontId="18" fillId="0" borderId="0" xfId="0" applyFont="1" applyFill="1" applyAlignment="1">
      <alignment horizontal="center"/>
    </xf>
    <xf numFmtId="200" fontId="19" fillId="0" borderId="13" xfId="0" applyNumberFormat="1" applyFont="1" applyFill="1" applyBorder="1" applyAlignment="1">
      <alignment horizontal="center"/>
    </xf>
    <xf numFmtId="200" fontId="19" fillId="0" borderId="0" xfId="0" applyNumberFormat="1" applyFont="1" applyFill="1" applyBorder="1" applyAlignment="1">
      <alignment horizontal="centerContinuous"/>
    </xf>
    <xf numFmtId="200" fontId="19" fillId="0" borderId="27" xfId="0" applyNumberFormat="1" applyFont="1" applyFill="1" applyBorder="1" applyAlignment="1">
      <alignment horizontal="center" vertical="center"/>
    </xf>
    <xf numFmtId="200" fontId="19" fillId="0" borderId="40" xfId="0" applyNumberFormat="1" applyFont="1" applyFill="1" applyBorder="1" applyAlignment="1">
      <alignment horizontal="center"/>
    </xf>
    <xf numFmtId="200" fontId="19" fillId="0" borderId="40" xfId="0" applyNumberFormat="1" applyFont="1" applyFill="1" applyBorder="1" applyAlignment="1">
      <alignment horizontal="centerContinuous"/>
    </xf>
    <xf numFmtId="200" fontId="19" fillId="0" borderId="0" xfId="0" applyNumberFormat="1" applyFont="1" applyFill="1" applyBorder="1" applyAlignment="1">
      <alignment horizontal="center"/>
    </xf>
    <xf numFmtId="200" fontId="19" fillId="0" borderId="40" xfId="0" applyNumberFormat="1" applyFont="1" applyFill="1" applyBorder="1" applyAlignment="1">
      <alignment horizontal="center" vertical="center"/>
    </xf>
    <xf numFmtId="200" fontId="19" fillId="0" borderId="0" xfId="0" applyNumberFormat="1" applyFont="1" applyFill="1"/>
    <xf numFmtId="200" fontId="18" fillId="0" borderId="40" xfId="0" applyNumberFormat="1" applyFont="1" applyFill="1" applyBorder="1" applyAlignment="1"/>
    <xf numFmtId="200" fontId="18" fillId="0" borderId="13" xfId="0" applyNumberFormat="1" applyFont="1" applyFill="1" applyBorder="1" applyAlignment="1"/>
    <xf numFmtId="200" fontId="18" fillId="0" borderId="0" xfId="0" applyNumberFormat="1" applyFont="1" applyFill="1" applyAlignment="1">
      <alignment horizontal="center"/>
    </xf>
    <xf numFmtId="200" fontId="18" fillId="0" borderId="0" xfId="0" applyNumberFormat="1" applyFont="1" applyFill="1" applyBorder="1"/>
    <xf numFmtId="200" fontId="18" fillId="0" borderId="0" xfId="574" applyNumberFormat="1" applyFont="1" applyFill="1" applyBorder="1"/>
    <xf numFmtId="200" fontId="18" fillId="0" borderId="31" xfId="0" applyNumberFormat="1" applyFont="1" applyFill="1" applyBorder="1" applyAlignment="1"/>
    <xf numFmtId="38" fontId="15" fillId="0" borderId="13" xfId="0" applyNumberFormat="1" applyFont="1" applyFill="1" applyBorder="1" applyAlignment="1">
      <alignment horizontal="centerContinuous"/>
    </xf>
    <xf numFmtId="200" fontId="15" fillId="0" borderId="0" xfId="0" applyNumberFormat="1" applyFont="1" applyFill="1" applyAlignment="1">
      <alignment horizontal="right"/>
    </xf>
    <xf numFmtId="200" fontId="15" fillId="0" borderId="0" xfId="0" applyNumberFormat="1" applyFont="1" applyFill="1" applyBorder="1" applyAlignment="1">
      <alignment horizontal="center"/>
    </xf>
    <xf numFmtId="200" fontId="15" fillId="0" borderId="31" xfId="0" applyNumberFormat="1" applyFont="1" applyFill="1" applyBorder="1"/>
    <xf numFmtId="200" fontId="18" fillId="0" borderId="6" xfId="0" applyNumberFormat="1" applyFont="1" applyFill="1" applyBorder="1"/>
    <xf numFmtId="199" fontId="10" fillId="0" borderId="0" xfId="574" applyNumberFormat="1" applyFont="1" applyFill="1" applyBorder="1"/>
    <xf numFmtId="199" fontId="10" fillId="0" borderId="0" xfId="0" applyNumberFormat="1" applyFont="1" applyFill="1"/>
    <xf numFmtId="199" fontId="10" fillId="0" borderId="40" xfId="574" applyNumberFormat="1" applyFont="1" applyFill="1" applyBorder="1"/>
    <xf numFmtId="199" fontId="10" fillId="0" borderId="27" xfId="574" applyNumberFormat="1" applyFont="1" applyFill="1" applyBorder="1"/>
    <xf numFmtId="199" fontId="10" fillId="0" borderId="39" xfId="574" applyNumberFormat="1" applyFont="1" applyFill="1" applyBorder="1"/>
    <xf numFmtId="199" fontId="2" fillId="0" borderId="39" xfId="574" applyNumberFormat="1" applyFont="1" applyFill="1" applyBorder="1"/>
    <xf numFmtId="199" fontId="10" fillId="0" borderId="42" xfId="574" applyNumberFormat="1" applyFont="1" applyFill="1" applyBorder="1"/>
    <xf numFmtId="199" fontId="2" fillId="0" borderId="42" xfId="574" applyNumberFormat="1" applyFont="1" applyFill="1" applyBorder="1"/>
    <xf numFmtId="199" fontId="10" fillId="0" borderId="6" xfId="574" applyNumberFormat="1" applyFont="1" applyFill="1" applyBorder="1"/>
    <xf numFmtId="199" fontId="14" fillId="0" borderId="0" xfId="0" applyNumberFormat="1" applyFont="1" applyFill="1" applyBorder="1" applyAlignment="1">
      <alignment horizontal="center"/>
    </xf>
    <xf numFmtId="199" fontId="0" fillId="0" borderId="0" xfId="0" applyNumberFormat="1" applyFill="1" applyBorder="1"/>
    <xf numFmtId="199" fontId="10" fillId="0" borderId="26" xfId="574" applyNumberFormat="1" applyFont="1" applyFill="1" applyBorder="1"/>
    <xf numFmtId="199" fontId="2" fillId="0" borderId="26" xfId="574" applyNumberFormat="1" applyFont="1" applyFill="1" applyBorder="1"/>
    <xf numFmtId="200" fontId="38" fillId="0" borderId="0" xfId="0" applyNumberFormat="1" applyFont="1" applyFill="1"/>
    <xf numFmtId="200" fontId="37" fillId="0" borderId="0" xfId="574" applyNumberFormat="1" applyFont="1" applyFill="1" applyBorder="1"/>
    <xf numFmtId="200" fontId="2" fillId="0" borderId="27" xfId="574" applyNumberFormat="1" applyFont="1" applyFill="1" applyBorder="1"/>
    <xf numFmtId="200" fontId="38" fillId="0" borderId="0" xfId="574" applyNumberFormat="1" applyFont="1" applyFill="1" applyBorder="1"/>
    <xf numFmtId="200" fontId="38" fillId="0" borderId="0" xfId="0" applyNumberFormat="1" applyFont="1" applyFill="1" applyBorder="1"/>
    <xf numFmtId="200" fontId="37" fillId="0" borderId="39" xfId="574" applyNumberFormat="1" applyFont="1" applyFill="1" applyBorder="1"/>
    <xf numFmtId="200" fontId="2" fillId="0" borderId="39" xfId="574" applyNumberFormat="1" applyFont="1" applyFill="1" applyBorder="1"/>
    <xf numFmtId="200" fontId="37" fillId="0" borderId="42" xfId="574" applyNumberFormat="1" applyFont="1" applyFill="1" applyBorder="1"/>
    <xf numFmtId="200" fontId="2" fillId="0" borderId="42" xfId="574" applyNumberFormat="1" applyFont="1" applyFill="1" applyBorder="1"/>
    <xf numFmtId="200" fontId="37" fillId="0" borderId="6" xfId="574" applyNumberFormat="1" applyFont="1" applyFill="1" applyBorder="1"/>
    <xf numFmtId="200" fontId="2" fillId="0" borderId="0" xfId="0" applyNumberFormat="1" applyFont="1" applyFill="1" applyBorder="1"/>
    <xf numFmtId="200" fontId="2" fillId="0" borderId="26" xfId="574" applyNumberFormat="1" applyFont="1" applyFill="1" applyBorder="1"/>
    <xf numFmtId="200" fontId="2" fillId="0" borderId="6" xfId="574" applyNumberFormat="1" applyFont="1" applyFill="1" applyBorder="1"/>
    <xf numFmtId="199" fontId="15" fillId="0" borderId="40" xfId="0" applyNumberFormat="1" applyFont="1" applyFill="1" applyBorder="1"/>
    <xf numFmtId="199" fontId="15" fillId="0" borderId="27" xfId="0" applyNumberFormat="1" applyFont="1" applyFill="1" applyBorder="1"/>
    <xf numFmtId="199" fontId="15" fillId="0" borderId="0" xfId="1545" applyNumberFormat="1" applyFont="1" applyFill="1" applyBorder="1"/>
    <xf numFmtId="199" fontId="15" fillId="0" borderId="40" xfId="1545" applyNumberFormat="1" applyFont="1" applyFill="1" applyBorder="1"/>
    <xf numFmtId="199" fontId="15" fillId="0" borderId="13" xfId="0" applyNumberFormat="1" applyFont="1" applyFill="1" applyBorder="1"/>
    <xf numFmtId="200" fontId="208" fillId="0" borderId="0" xfId="1545" applyNumberFormat="1" applyFont="1" applyFill="1" applyBorder="1"/>
    <xf numFmtId="0" fontId="15" fillId="0" borderId="27" xfId="0" quotePrefix="1" applyNumberFormat="1" applyFont="1" applyFill="1" applyBorder="1" applyAlignment="1">
      <alignment horizontal="center"/>
    </xf>
    <xf numFmtId="0" fontId="15" fillId="0" borderId="40" xfId="0" quotePrefix="1" applyNumberFormat="1" applyFont="1" applyFill="1" applyBorder="1" applyAlignment="1">
      <alignment horizontal="center"/>
    </xf>
    <xf numFmtId="200" fontId="188" fillId="0" borderId="0" xfId="0" applyNumberFormat="1" applyFont="1" applyFill="1" applyAlignment="1">
      <alignment horizontal="right"/>
    </xf>
    <xf numFmtId="38" fontId="18" fillId="0" borderId="0" xfId="0" applyNumberFormat="1" applyFont="1" applyFill="1" applyAlignment="1">
      <alignment horizontal="centerContinuous"/>
    </xf>
    <xf numFmtId="38" fontId="18" fillId="0" borderId="40" xfId="0" applyNumberFormat="1" applyFont="1" applyFill="1" applyBorder="1" applyAlignment="1">
      <alignment horizontal="centerContinuous"/>
    </xf>
    <xf numFmtId="37" fontId="18" fillId="0" borderId="40" xfId="0" applyNumberFormat="1" applyFont="1" applyFill="1" applyBorder="1" applyAlignment="1">
      <alignment horizontal="centerContinuous"/>
    </xf>
    <xf numFmtId="0" fontId="18" fillId="0" borderId="0" xfId="0" quotePrefix="1" applyNumberFormat="1" applyFont="1" applyFill="1" applyBorder="1" applyAlignment="1">
      <alignment horizontal="center"/>
    </xf>
    <xf numFmtId="0" fontId="18" fillId="0" borderId="0" xfId="0" quotePrefix="1" applyNumberFormat="1" applyFont="1" applyFill="1" applyBorder="1" applyAlignment="1">
      <alignment horizontal="center" vertical="center"/>
    </xf>
    <xf numFmtId="38" fontId="18" fillId="0" borderId="0" xfId="0" applyNumberFormat="1" applyFont="1" applyFill="1" applyBorder="1" applyAlignment="1">
      <alignment horizontal="center" vertical="center"/>
    </xf>
    <xf numFmtId="38" fontId="18" fillId="0" borderId="40" xfId="0" applyNumberFormat="1" applyFont="1" applyFill="1" applyBorder="1"/>
    <xf numFmtId="38" fontId="18" fillId="0" borderId="40" xfId="0" applyNumberFormat="1" applyFont="1" applyFill="1" applyBorder="1" applyAlignment="1">
      <alignment horizontal="center"/>
    </xf>
    <xf numFmtId="38" fontId="18" fillId="0" borderId="0" xfId="0" quotePrefix="1" applyNumberFormat="1" applyFont="1" applyFill="1" applyBorder="1" applyAlignment="1">
      <alignment horizontal="center"/>
    </xf>
    <xf numFmtId="200" fontId="18" fillId="0" borderId="40" xfId="0" applyNumberFormat="1" applyFont="1" applyFill="1" applyBorder="1"/>
    <xf numFmtId="200" fontId="18" fillId="0" borderId="13" xfId="0" applyNumberFormat="1" applyFont="1" applyFill="1" applyBorder="1"/>
    <xf numFmtId="200" fontId="18" fillId="0" borderId="27" xfId="0" applyNumberFormat="1" applyFont="1" applyFill="1" applyBorder="1"/>
    <xf numFmtId="200" fontId="18" fillId="0" borderId="31" xfId="0" applyNumberFormat="1" applyFont="1" applyFill="1" applyBorder="1"/>
    <xf numFmtId="198" fontId="18" fillId="0" borderId="0" xfId="0" applyNumberFormat="1" applyFont="1" applyFill="1" applyBorder="1"/>
    <xf numFmtId="200" fontId="18" fillId="0" borderId="0" xfId="0" applyNumberFormat="1" applyFont="1" applyFill="1" applyBorder="1" applyAlignment="1">
      <alignment horizontal="right"/>
    </xf>
    <xf numFmtId="200" fontId="2" fillId="0" borderId="40" xfId="574" applyNumberFormat="1" applyFont="1" applyFill="1" applyBorder="1"/>
    <xf numFmtId="200" fontId="15" fillId="0" borderId="40" xfId="0" applyNumberFormat="1" applyFont="1" applyFill="1" applyBorder="1" applyAlignment="1">
      <alignment horizontal="right"/>
    </xf>
    <xf numFmtId="196" fontId="15" fillId="0" borderId="0" xfId="1545" applyNumberFormat="1" applyFont="1" applyFill="1" applyBorder="1"/>
    <xf numFmtId="200" fontId="15" fillId="0" borderId="40" xfId="0" applyNumberFormat="1" applyFont="1" applyFill="1" applyBorder="1" applyAlignment="1">
      <alignment horizontal="center"/>
    </xf>
    <xf numFmtId="200" fontId="15" fillId="0" borderId="13" xfId="0" applyNumberFormat="1" applyFont="1" applyFill="1" applyBorder="1" applyAlignment="1">
      <alignment horizontal="center"/>
    </xf>
    <xf numFmtId="38" fontId="15" fillId="0" borderId="4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center" vertical="center"/>
    </xf>
    <xf numFmtId="0" fontId="0" fillId="0" borderId="0" xfId="0" applyFill="1"/>
    <xf numFmtId="0" fontId="2" fillId="0" borderId="13" xfId="0" applyFont="1" applyFill="1" applyBorder="1" applyAlignment="1">
      <alignment horizontal="center" vertical="center" wrapText="1"/>
    </xf>
    <xf numFmtId="0" fontId="19" fillId="0" borderId="40" xfId="0" applyFont="1" applyFill="1" applyBorder="1" applyAlignment="1">
      <alignment horizontal="center"/>
    </xf>
    <xf numFmtId="200" fontId="15" fillId="0" borderId="27" xfId="0" applyNumberFormat="1" applyFont="1" applyFill="1" applyBorder="1" applyAlignment="1"/>
    <xf numFmtId="37" fontId="10" fillId="0" borderId="0" xfId="0" applyNumberFormat="1" applyFont="1" applyFill="1" applyBorder="1"/>
    <xf numFmtId="37" fontId="12" fillId="0" borderId="0" xfId="0" applyNumberFormat="1" applyFont="1" applyFill="1" applyAlignment="1">
      <alignment horizontal="center"/>
    </xf>
    <xf numFmtId="38" fontId="12" fillId="0" borderId="0" xfId="0" applyNumberFormat="1" applyFont="1" applyFill="1" applyAlignment="1">
      <alignment horizontal="center"/>
    </xf>
    <xf numFmtId="38" fontId="15" fillId="0" borderId="40" xfId="0" applyNumberFormat="1" applyFont="1" applyFill="1" applyBorder="1" applyAlignment="1">
      <alignment horizontal="center"/>
    </xf>
    <xf numFmtId="37" fontId="15" fillId="0" borderId="13" xfId="0" applyNumberFormat="1" applyFont="1" applyFill="1" applyBorder="1" applyAlignment="1">
      <alignment horizontal="center"/>
    </xf>
    <xf numFmtId="0" fontId="8" fillId="0" borderId="4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19" fillId="0" borderId="40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 vertical="center" wrapText="1"/>
    </xf>
    <xf numFmtId="0" fontId="0" fillId="0" borderId="40" xfId="0" applyFill="1" applyBorder="1"/>
    <xf numFmtId="0" fontId="2" fillId="0" borderId="13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left" vertical="center" wrapText="1"/>
    </xf>
    <xf numFmtId="0" fontId="2" fillId="0" borderId="4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2" fillId="0" borderId="40" xfId="0" applyFont="1" applyFill="1" applyBorder="1" applyAlignment="1">
      <alignment horizontal="center"/>
    </xf>
    <xf numFmtId="0" fontId="0" fillId="0" borderId="0" xfId="0" applyFill="1"/>
    <xf numFmtId="0" fontId="2" fillId="0" borderId="1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center" vertical="center"/>
    </xf>
    <xf numFmtId="37" fontId="15" fillId="0" borderId="13" xfId="1545" applyNumberFormat="1" applyFont="1" applyFill="1" applyBorder="1" applyAlignment="1">
      <alignment horizontal="center"/>
    </xf>
    <xf numFmtId="37" fontId="18" fillId="0" borderId="13" xfId="0" applyNumberFormat="1" applyFont="1" applyFill="1" applyBorder="1" applyAlignment="1">
      <alignment horizontal="center"/>
    </xf>
    <xf numFmtId="37" fontId="12" fillId="0" borderId="0" xfId="1545" applyNumberFormat="1" applyFont="1" applyFill="1" applyAlignment="1">
      <alignment horizontal="center"/>
    </xf>
    <xf numFmtId="38" fontId="12" fillId="0" borderId="0" xfId="1545" quotePrefix="1" applyNumberFormat="1" applyFont="1" applyFill="1" applyAlignment="1">
      <alignment horizontal="center"/>
    </xf>
    <xf numFmtId="38" fontId="12" fillId="0" borderId="0" xfId="1545" applyNumberFormat="1" applyFont="1" applyFill="1" applyAlignment="1">
      <alignment horizontal="center"/>
    </xf>
    <xf numFmtId="38" fontId="2" fillId="0" borderId="0" xfId="0" applyNumberFormat="1" applyFont="1" applyFill="1" applyBorder="1" applyAlignment="1">
      <alignment horizontal="center"/>
    </xf>
    <xf numFmtId="38" fontId="2" fillId="0" borderId="40" xfId="0" applyNumberFormat="1" applyFont="1" applyFill="1" applyBorder="1" applyAlignment="1">
      <alignment horizontal="center"/>
    </xf>
    <xf numFmtId="200" fontId="15" fillId="0" borderId="40" xfId="0" applyNumberFormat="1" applyFont="1" applyFill="1" applyBorder="1" applyAlignment="1">
      <alignment horizontal="center"/>
    </xf>
    <xf numFmtId="200" fontId="15" fillId="0" borderId="13" xfId="0" applyNumberFormat="1" applyFont="1" applyFill="1" applyBorder="1" applyAlignment="1">
      <alignment horizontal="center"/>
    </xf>
    <xf numFmtId="38" fontId="19" fillId="0" borderId="0" xfId="0" applyNumberFormat="1" applyFont="1" applyFill="1" applyBorder="1" applyAlignment="1">
      <alignment horizontal="center"/>
    </xf>
    <xf numFmtId="38" fontId="19" fillId="0" borderId="40" xfId="0" applyNumberFormat="1" applyFont="1" applyFill="1" applyBorder="1" applyAlignment="1">
      <alignment horizontal="center"/>
    </xf>
    <xf numFmtId="37" fontId="17" fillId="0" borderId="0" xfId="0" applyNumberFormat="1" applyFont="1" applyFill="1" applyAlignment="1">
      <alignment horizontal="center"/>
    </xf>
    <xf numFmtId="200" fontId="18" fillId="0" borderId="13" xfId="0" applyNumberFormat="1" applyFont="1" applyFill="1" applyBorder="1" applyAlignment="1">
      <alignment horizontal="center"/>
    </xf>
    <xf numFmtId="200" fontId="18" fillId="0" borderId="40" xfId="0" applyNumberFormat="1" applyFont="1" applyFill="1" applyBorder="1" applyAlignment="1">
      <alignment horizontal="center"/>
    </xf>
    <xf numFmtId="0" fontId="36" fillId="0" borderId="40" xfId="574" applyFont="1" applyFill="1" applyBorder="1" applyAlignment="1">
      <alignment horizontal="center"/>
    </xf>
    <xf numFmtId="37" fontId="15" fillId="0" borderId="27" xfId="0" applyNumberFormat="1" applyFont="1" applyFill="1" applyBorder="1" applyAlignment="1">
      <alignment horizontal="center"/>
    </xf>
    <xf numFmtId="0" fontId="15" fillId="0" borderId="9" xfId="574" applyFont="1" applyFill="1" applyBorder="1" applyAlignment="1">
      <alignment horizontal="center"/>
    </xf>
    <xf numFmtId="0" fontId="15" fillId="0" borderId="13" xfId="574" applyFont="1" applyFill="1" applyBorder="1" applyAlignment="1">
      <alignment horizontal="center"/>
    </xf>
    <xf numFmtId="0" fontId="15" fillId="0" borderId="43" xfId="574" applyFont="1" applyFill="1" applyBorder="1" applyAlignment="1">
      <alignment horizontal="center"/>
    </xf>
    <xf numFmtId="0" fontId="15" fillId="0" borderId="0" xfId="574" applyFont="1" applyFill="1" applyAlignment="1">
      <alignment horizontal="center"/>
    </xf>
    <xf numFmtId="37" fontId="7" fillId="0" borderId="0" xfId="0" applyNumberFormat="1" applyFont="1" applyFill="1" applyAlignment="1">
      <alignment horizontal="center"/>
    </xf>
    <xf numFmtId="38" fontId="8" fillId="0" borderId="40" xfId="0" applyNumberFormat="1" applyFont="1" applyFill="1" applyBorder="1" applyAlignment="1">
      <alignment horizontal="center"/>
    </xf>
    <xf numFmtId="37" fontId="8" fillId="0" borderId="13" xfId="0" applyNumberFormat="1" applyFont="1" applyFill="1" applyBorder="1" applyAlignment="1">
      <alignment horizontal="center"/>
    </xf>
    <xf numFmtId="38" fontId="7" fillId="0" borderId="0" xfId="0" applyNumberFormat="1" applyFont="1" applyFill="1" applyAlignment="1">
      <alignment horizontal="center"/>
    </xf>
  </cellXfs>
  <cellStyles count="6246">
    <cellStyle name="_x0004_" xfId="1" xr:uid="{00000000-0005-0000-0000-000000000000}"/>
    <cellStyle name="_x000e_" xfId="5139" xr:uid="{00000000-0005-0000-0000-000001000000}"/>
    <cellStyle name="_x0004_ 2" xfId="6" xr:uid="{00000000-0005-0000-0000-000002000000}"/>
    <cellStyle name="_x0004_ 3" xfId="5209" xr:uid="{00000000-0005-0000-0000-000003000000}"/>
    <cellStyle name="_x0004_ 4" xfId="5159" xr:uid="{00000000-0005-0000-0000-000004000000}"/>
    <cellStyle name="_x0004_ 5" xfId="5192" xr:uid="{00000000-0005-0000-0000-000005000000}"/>
    <cellStyle name="_x0004_ 6" xfId="2326" xr:uid="{00000000-0005-0000-0000-000006000000}"/>
    <cellStyle name=" _x0005_M_x0004_" xfId="7" xr:uid="{00000000-0005-0000-0000-000007000000}"/>
    <cellStyle name="_x000a__x0005__x001c__x0005__x000a_" xfId="2" xr:uid="{00000000-0005-0000-0000-000008000000}"/>
    <cellStyle name="_x000b_" xfId="3" xr:uid="{00000000-0005-0000-0000-000009000000}"/>
    <cellStyle name="&amp;A_x000a_Page &amp;P of &amp;N_x000a_CW 5/02_x000a__x0017_&amp;L&amp;F_x000a_&amp;D,&amp;T_x000a_Reviewed by:" xfId="94" xr:uid="{00000000-0005-0000-0000-00000A000000}"/>
    <cellStyle name="&amp;A_x000a_Page &amp;P of &amp;N_x000a_CW 5/02_x000a__x0017_&amp;L&amp;F_x000a_&amp;D,&amp;T_x000a_Reviewed by: 2" xfId="95" xr:uid="{00000000-0005-0000-0000-00000B000000}"/>
    <cellStyle name="&amp;R&amp;&quot;Book Antiqua,Bold&quot;&amp;16A" xfId="96" xr:uid="{00000000-0005-0000-0000-00000C000000}"/>
    <cellStyle name="(1529.8)" xfId="93" xr:uid="{00000000-0005-0000-0000-00000D000000}"/>
    <cellStyle name=",Regular&quot;&amp;F. &amp;A_x000a_&amp;D, &amp;Tb" xfId="78" xr:uid="{00000000-0005-0000-0000-00000E000000}"/>
    <cellStyle name="??" xfId="79" xr:uid="{00000000-0005-0000-0000-00000F000000}"/>
    <cellStyle name="?? [0.00]_ADMAG" xfId="80" xr:uid="{00000000-0005-0000-0000-000010000000}"/>
    <cellStyle name="???" xfId="82" xr:uid="{00000000-0005-0000-0000-000011000000}"/>
    <cellStyle name="???? [0.00]_ADMAG" xfId="83" xr:uid="{00000000-0005-0000-0000-000012000000}"/>
    <cellStyle name="?????????????????" xfId="85" xr:uid="{00000000-0005-0000-0000-000013000000}"/>
    <cellStyle name="????????????????? [0]_MOGAS97" xfId="86" xr:uid="{00000000-0005-0000-0000-000014000000}"/>
    <cellStyle name="??????????????????? [0]_MOGAS97" xfId="88" xr:uid="{00000000-0005-0000-0000-000015000000}"/>
    <cellStyle name="???????????????????_MOGAS97" xfId="89" xr:uid="{00000000-0005-0000-0000-000016000000}"/>
    <cellStyle name="?????????????????_MOGAS97" xfId="87" xr:uid="{00000000-0005-0000-0000-000017000000}"/>
    <cellStyle name="????_ADMAG" xfId="84" xr:uid="{00000000-0005-0000-0000-000018000000}"/>
    <cellStyle name="???[0]_liz-ss" xfId="90" xr:uid="{00000000-0005-0000-0000-000019000000}"/>
    <cellStyle name="???_'01.11" xfId="5140" xr:uid="{00000000-0005-0000-0000-00001A000000}"/>
    <cellStyle name="??_ADMAG" xfId="81" xr:uid="{00000000-0005-0000-0000-00001B000000}"/>
    <cellStyle name="^6A_x0001_" xfId="98" xr:uid="{00000000-0005-0000-0000-00001C000000}"/>
    <cellStyle name="^6A_x0001_ 2" xfId="99" xr:uid="{00000000-0005-0000-0000-00001D000000}"/>
    <cellStyle name="^6A_x0001_ 3" xfId="100" xr:uid="{00000000-0005-0000-0000-00001E000000}"/>
    <cellStyle name="^6A_x0001_ 4" xfId="101" xr:uid="{00000000-0005-0000-0000-00001F000000}"/>
    <cellStyle name="^6A_x0001_ 5" xfId="102" xr:uid="{00000000-0005-0000-0000-000020000000}"/>
    <cellStyle name="^6A_x0001_ 6" xfId="103" xr:uid="{00000000-0005-0000-0000-000021000000}"/>
    <cellStyle name="^6A_x0001_ 7" xfId="104" xr:uid="{00000000-0005-0000-0000-000022000000}"/>
    <cellStyle name="_All AWPs - RCSB-FST 110602" xfId="8" xr:uid="{00000000-0005-0000-0000-000023000000}"/>
    <cellStyle name="_All AWPs - RCSB-FST 110602 2" xfId="9" xr:uid="{00000000-0005-0000-0000-000024000000}"/>
    <cellStyle name="_All AWPs - RCSB-FST 110602_1" xfId="10" xr:uid="{00000000-0005-0000-0000-000025000000}"/>
    <cellStyle name="_All AWPs - RCSB-FST 110602_2" xfId="11" xr:uid="{00000000-0005-0000-0000-000026000000}"/>
    <cellStyle name="_All AWPs - RCSB-FST 110602_2 2" xfId="12" xr:uid="{00000000-0005-0000-0000-000027000000}"/>
    <cellStyle name="_All AWPs - RCSB-FST 110602_2_Book1" xfId="13" xr:uid="{00000000-0005-0000-0000-000028000000}"/>
    <cellStyle name="_All AWPs - RCSB-FST 110602_2_Book1_BP AWPs 16122002" xfId="14" xr:uid="{00000000-0005-0000-0000-000029000000}"/>
    <cellStyle name="_All AWPs - RCSB-FST 110602_2_Book1_to be discussed with wai pong" xfId="15" xr:uid="{00000000-0005-0000-0000-00002A000000}"/>
    <cellStyle name="_All AWPs - RCSB-FST 110602_2_CFA - AWPs 26.1.03" xfId="16" xr:uid="{00000000-0005-0000-0000-00002B000000}"/>
    <cellStyle name="_All AWPs - RCSB-FST 110602_2_CFA-AWPs 16.1.03" xfId="17" xr:uid="{00000000-0005-0000-0000-00002C000000}"/>
    <cellStyle name="_All AWPs - RCSB-FST 110602_2_Storewell(R)-Awps-2002" xfId="18" xr:uid="{00000000-0005-0000-0000-00002D000000}"/>
    <cellStyle name="_All AWPs - RCSB-FST 110602_2_Storewell(R)-Awps-2002 2" xfId="19" xr:uid="{00000000-0005-0000-0000-00002E000000}"/>
    <cellStyle name="_All AWPs - RCSB-FST 110602_3" xfId="20" xr:uid="{00000000-0005-0000-0000-00002F000000}"/>
    <cellStyle name="_All AWPs - RCSB-FST 110602_3 2" xfId="21" xr:uid="{00000000-0005-0000-0000-000030000000}"/>
    <cellStyle name="_All AWPs - RCSB-FST 110602_3_Book1" xfId="22" xr:uid="{00000000-0005-0000-0000-000031000000}"/>
    <cellStyle name="_All AWPs - RCSB-FST 110602_3_Book1 2" xfId="23" xr:uid="{00000000-0005-0000-0000-000032000000}"/>
    <cellStyle name="_All AWPs - RCSB-FST 110602_3_Book1_BP AWPs 16122002" xfId="24" xr:uid="{00000000-0005-0000-0000-000033000000}"/>
    <cellStyle name="_All AWPs - RCSB-FST 110602_3_Book1_BP AWPs 16122002 2" xfId="25" xr:uid="{00000000-0005-0000-0000-000034000000}"/>
    <cellStyle name="_All AWPs - RCSB-FST 110602_3_Book1_to be discussed with wai pong" xfId="26" xr:uid="{00000000-0005-0000-0000-000035000000}"/>
    <cellStyle name="_All AWPs - RCSB-FST 110602_3_CFA - AWPs 26.1.03" xfId="27" xr:uid="{00000000-0005-0000-0000-000036000000}"/>
    <cellStyle name="_All AWPs - RCSB-FST 110602_3_CFA - AWPs 26.1.03 2" xfId="28" xr:uid="{00000000-0005-0000-0000-000037000000}"/>
    <cellStyle name="_All AWPs - RCSB-FST 110602_3_CFA-AWPs 16.1.03" xfId="29" xr:uid="{00000000-0005-0000-0000-000038000000}"/>
    <cellStyle name="_All AWPs - RCSB-FST 110602_3_CFA-AWPs 16.1.03 2" xfId="30" xr:uid="{00000000-0005-0000-0000-000039000000}"/>
    <cellStyle name="_All AWPs - RCSB-FST 110602_3_Storewell(R)-Awps-2002" xfId="31" xr:uid="{00000000-0005-0000-0000-00003A000000}"/>
    <cellStyle name="_All AWPs - RCSB-FST 110602_3_Storewell(R)-Awps-2002 2" xfId="32" xr:uid="{00000000-0005-0000-0000-00003B000000}"/>
    <cellStyle name="_All AWPs - RCSB-FST 110602_4" xfId="33" xr:uid="{00000000-0005-0000-0000-00003C000000}"/>
    <cellStyle name="_All AWPs - RCSB-FST 110602_4 2" xfId="34" xr:uid="{00000000-0005-0000-0000-00003D000000}"/>
    <cellStyle name="_All AWPs - RCSB-FST 110602_4_Book1" xfId="35" xr:uid="{00000000-0005-0000-0000-00003E000000}"/>
    <cellStyle name="_All AWPs - RCSB-FST 110602_4_Book1 2" xfId="36" xr:uid="{00000000-0005-0000-0000-00003F000000}"/>
    <cellStyle name="_All AWPs - RCSB-FST 110602_4_Book1_BP AWPs 16122002" xfId="37" xr:uid="{00000000-0005-0000-0000-000040000000}"/>
    <cellStyle name="_All AWPs - RCSB-FST 110602_4_Book1_BP AWPs 16122002 2" xfId="38" xr:uid="{00000000-0005-0000-0000-000041000000}"/>
    <cellStyle name="_All AWPs - RCSB-FST 110602_4_Book1_to be discussed with wai pong" xfId="39" xr:uid="{00000000-0005-0000-0000-000042000000}"/>
    <cellStyle name="_All AWPs - RCSB-FST 110602_4_CFA - AWPs 26.1.03" xfId="40" xr:uid="{00000000-0005-0000-0000-000043000000}"/>
    <cellStyle name="_All AWPs - RCSB-FST 110602_4_CFA - AWPs 26.1.03 2" xfId="41" xr:uid="{00000000-0005-0000-0000-000044000000}"/>
    <cellStyle name="_All AWPs - RCSB-FST 110602_4_CFA-AWPs 16.1.03" xfId="42" xr:uid="{00000000-0005-0000-0000-000045000000}"/>
    <cellStyle name="_All AWPs - RCSB-FST 110602_4_CFA-AWPs 16.1.03 2" xfId="43" xr:uid="{00000000-0005-0000-0000-000046000000}"/>
    <cellStyle name="_All AWPs - RCSB-FST 110602_4_Storewell(R)-Awps-2002" xfId="44" xr:uid="{00000000-0005-0000-0000-000047000000}"/>
    <cellStyle name="_All AWPs - RCSB-FST 110602_4_Storewell(R)-Awps-2002 2" xfId="45" xr:uid="{00000000-0005-0000-0000-000048000000}"/>
    <cellStyle name="_All AWPs - RCSB-FST 110602_5" xfId="46" xr:uid="{00000000-0005-0000-0000-000049000000}"/>
    <cellStyle name="_All AWPs - RCSB-FST 110602_5 2" xfId="47" xr:uid="{00000000-0005-0000-0000-00004A000000}"/>
    <cellStyle name="_Announcement 2008 4Q 080416" xfId="48" xr:uid="{00000000-0005-0000-0000-00004B000000}"/>
    <cellStyle name="_Announcement 2008 4Q 080416 2" xfId="49" xr:uid="{00000000-0005-0000-0000-00004C000000}"/>
    <cellStyle name="_Book1" xfId="50" xr:uid="{00000000-0005-0000-0000-00004D000000}"/>
    <cellStyle name="_x0004__Book1" xfId="5142" xr:uid="{00000000-0005-0000-0000-00004E000000}"/>
    <cellStyle name="_Book1 2" xfId="51" xr:uid="{00000000-0005-0000-0000-00004F000000}"/>
    <cellStyle name="_Book1 2 2" xfId="5141" xr:uid="{00000000-0005-0000-0000-000050000000}"/>
    <cellStyle name="_Book1 3" xfId="5207" xr:uid="{00000000-0005-0000-0000-000051000000}"/>
    <cellStyle name="_Book1 4" xfId="5214" xr:uid="{00000000-0005-0000-0000-000052000000}"/>
    <cellStyle name="_Book1 5" xfId="5189" xr:uid="{00000000-0005-0000-0000-000053000000}"/>
    <cellStyle name="_Book1_BP AWPs 16122002" xfId="52" xr:uid="{00000000-0005-0000-0000-000054000000}"/>
    <cellStyle name="_x0004__Book1_BP AWPs 16122002" xfId="5144" xr:uid="{00000000-0005-0000-0000-000055000000}"/>
    <cellStyle name="_Book1_BP AWPs 16122002 2" xfId="53" xr:uid="{00000000-0005-0000-0000-000056000000}"/>
    <cellStyle name="_Book1_BP AWPs 16122002 2 2" xfId="5143" xr:uid="{00000000-0005-0000-0000-000057000000}"/>
    <cellStyle name="_Book1_BP AWPs 16122002 3" xfId="5206" xr:uid="{00000000-0005-0000-0000-000058000000}"/>
    <cellStyle name="_Book1_BP AWPs 16122002 4" xfId="5166" xr:uid="{00000000-0005-0000-0000-000059000000}"/>
    <cellStyle name="_Book1_BP AWPs 16122002 5" xfId="5188" xr:uid="{00000000-0005-0000-0000-00005A000000}"/>
    <cellStyle name="_Book1_to be discussed with wai pong" xfId="54" xr:uid="{00000000-0005-0000-0000-00005B000000}"/>
    <cellStyle name="_x0004__Book1_to be discussed with wai pong" xfId="5146" xr:uid="{00000000-0005-0000-0000-00005C000000}"/>
    <cellStyle name="_Book1_to be discussed with wai pong 2" xfId="5145" xr:uid="{00000000-0005-0000-0000-00005D000000}"/>
    <cellStyle name="_Book1_to be discussed with wai pong 3" xfId="5205" xr:uid="{00000000-0005-0000-0000-00005E000000}"/>
    <cellStyle name="_Book1_to be discussed with wai pong 4" xfId="5167" xr:uid="{00000000-0005-0000-0000-00005F000000}"/>
    <cellStyle name="_Book1_to be discussed with wai pong 5" xfId="5187" xr:uid="{00000000-0005-0000-0000-000060000000}"/>
    <cellStyle name="_x000e__BS wp" xfId="55" xr:uid="{00000000-0005-0000-0000-000061000000}"/>
    <cellStyle name="_x000e__BS wp_BS wps" xfId="56" xr:uid="{00000000-0005-0000-0000-000062000000}"/>
    <cellStyle name="_x000e__BS wps" xfId="57" xr:uid="{00000000-0005-0000-0000-000063000000}"/>
    <cellStyle name="_CFA - AWPs 26.1.03" xfId="58" xr:uid="{00000000-0005-0000-0000-000064000000}"/>
    <cellStyle name="_x0004__CFA - AWPs 26.1.03" xfId="5148" xr:uid="{00000000-0005-0000-0000-000065000000}"/>
    <cellStyle name="_CFA - AWPs 26.1.03 2" xfId="59" xr:uid="{00000000-0005-0000-0000-000066000000}"/>
    <cellStyle name="_CFA - AWPs 26.1.03 2 2" xfId="5147" xr:uid="{00000000-0005-0000-0000-000067000000}"/>
    <cellStyle name="_CFA - AWPs 26.1.03 3" xfId="5204" xr:uid="{00000000-0005-0000-0000-000068000000}"/>
    <cellStyle name="_CFA - AWPs 26.1.03 4" xfId="5168" xr:uid="{00000000-0005-0000-0000-000069000000}"/>
    <cellStyle name="_CFA - AWPs 26.1.03 5" xfId="5808" xr:uid="{00000000-0005-0000-0000-00006A000000}"/>
    <cellStyle name="_CFA-AWPs 16.1.03" xfId="60" xr:uid="{00000000-0005-0000-0000-00006B000000}"/>
    <cellStyle name="_x0004__CFA-AWPs 16.1.03" xfId="5150" xr:uid="{00000000-0005-0000-0000-00006C000000}"/>
    <cellStyle name="_CFA-AWPs 16.1.03 2" xfId="61" xr:uid="{00000000-0005-0000-0000-00006D000000}"/>
    <cellStyle name="_CFA-AWPs 16.1.03 2 2" xfId="5149" xr:uid="{00000000-0005-0000-0000-00006E000000}"/>
    <cellStyle name="_CFA-AWPs 16.1.03 3" xfId="5203" xr:uid="{00000000-0005-0000-0000-00006F000000}"/>
    <cellStyle name="_CFA-AWPs 16.1.03 4" xfId="5169" xr:uid="{00000000-0005-0000-0000-000070000000}"/>
    <cellStyle name="_CFA-AWPs 16.1.03 5" xfId="5809" xr:uid="{00000000-0005-0000-0000-000071000000}"/>
    <cellStyle name="_Fixed assets" xfId="62" xr:uid="{00000000-0005-0000-0000-000072000000}"/>
    <cellStyle name="_FSA-FH" xfId="63" xr:uid="{00000000-0005-0000-0000-000073000000}"/>
    <cellStyle name="_FSA-FH2" xfId="64" xr:uid="{00000000-0005-0000-0000-000074000000}"/>
    <cellStyle name="_x000e__G" xfId="65" xr:uid="{00000000-0005-0000-0000-000075000000}"/>
    <cellStyle name="_x000e__G_BS wp" xfId="66" xr:uid="{00000000-0005-0000-0000-000076000000}"/>
    <cellStyle name="_x000e__G_BS wp_BS wps" xfId="67" xr:uid="{00000000-0005-0000-0000-000077000000}"/>
    <cellStyle name="_x000e__G_BS wps" xfId="68" xr:uid="{00000000-0005-0000-0000-000078000000}"/>
    <cellStyle name="_x000e__G_Makatas Industries WP - IS 08" xfId="69" xr:uid="{00000000-0005-0000-0000-000079000000}"/>
    <cellStyle name="_x000e__G_WP(IS)-System" xfId="71" xr:uid="{00000000-0005-0000-0000-00007A000000}"/>
    <cellStyle name="_x000e__G_WP-IS" xfId="70" xr:uid="{00000000-0005-0000-0000-00007B000000}"/>
    <cellStyle name="_x000e__Makatas Industries WP - IS 08" xfId="72" xr:uid="{00000000-0005-0000-0000-00007C000000}"/>
    <cellStyle name="_Orisoft Conso Working 08-Dec" xfId="73" xr:uid="{00000000-0005-0000-0000-00007D000000}"/>
    <cellStyle name="_Storewell(R)-Awps-2002" xfId="74" xr:uid="{00000000-0005-0000-0000-00007E000000}"/>
    <cellStyle name="_x0004__Storewell(R)-Awps-2002" xfId="5152" xr:uid="{00000000-0005-0000-0000-00007F000000}"/>
    <cellStyle name="_Storewell(R)-Awps-2002 2" xfId="75" xr:uid="{00000000-0005-0000-0000-000080000000}"/>
    <cellStyle name="_Storewell(R)-Awps-2002 2 2" xfId="5151" xr:uid="{00000000-0005-0000-0000-000081000000}"/>
    <cellStyle name="_Storewell(R)-Awps-2002 3" xfId="5201" xr:uid="{00000000-0005-0000-0000-000082000000}"/>
    <cellStyle name="_Storewell(R)-Awps-2002 4" xfId="5221" xr:uid="{00000000-0005-0000-0000-000083000000}"/>
    <cellStyle name="_Storewell(R)-Awps-2002 5" xfId="5810" xr:uid="{00000000-0005-0000-0000-000084000000}"/>
    <cellStyle name="_x000e__WP(IS)-System" xfId="77" xr:uid="{00000000-0005-0000-0000-000085000000}"/>
    <cellStyle name="_x000e__WP-IS" xfId="76" xr:uid="{00000000-0005-0000-0000-000086000000}"/>
    <cellStyle name="’??? [0.00]_TMCA Spreadsheet(body)" xfId="91" xr:uid="{00000000-0005-0000-0000-000087000000}"/>
    <cellStyle name="’???_TMCA Spreadsheet(body)" xfId="92" xr:uid="{00000000-0005-0000-0000-000088000000}"/>
    <cellStyle name="•W?_TMCA Spreadsheet(body)" xfId="97" xr:uid="{00000000-0005-0000-0000-000089000000}"/>
    <cellStyle name="_x0018__x0002__x0003_⟀Å٢b" xfId="105" xr:uid="{00000000-0005-0000-0000-00008A000000}"/>
    <cellStyle name="঴" xfId="1575" xr:uid="{00000000-0005-0000-0000-00008B000000}"/>
    <cellStyle name="æØè [0.00]_NO.1-CLAIM FORMAT" xfId="4" xr:uid="{00000000-0005-0000-0000-00008C000000}"/>
    <cellStyle name="æØè_NO.1-CLAIM FORMAT" xfId="5" xr:uid="{00000000-0005-0000-0000-00008D000000}"/>
    <cellStyle name="ÊÝ [0.00]_NO.1-CLAIM FORMAT" xfId="835" xr:uid="{00000000-0005-0000-0000-00008E000000}"/>
    <cellStyle name="ÊÝ_NO.1-CLAIM FORMAT" xfId="836" xr:uid="{00000000-0005-0000-0000-00008F000000}"/>
    <cellStyle name="fEñY [0.00]_Region Orders (2)" xfId="844" xr:uid="{00000000-0005-0000-0000-000090000000}"/>
    <cellStyle name="fEñY_Region Orders (2)" xfId="845" xr:uid="{00000000-0005-0000-0000-000091000000}"/>
    <cellStyle name="W_CATÊSSP_1" xfId="1396" xr:uid="{00000000-0005-0000-0000-000092000000}"/>
    <cellStyle name="0,0_x000d__x000a_NA_x000d__x000a_" xfId="106" xr:uid="{00000000-0005-0000-0000-000093000000}"/>
    <cellStyle name="0]_ITOCPX" xfId="107" xr:uid="{00000000-0005-0000-0000-000094000000}"/>
    <cellStyle name="20% - Accent1 10" xfId="6157" xr:uid="{00000000-0005-0000-0000-000095000000}"/>
    <cellStyle name="20% - Accent1 11" xfId="1577" xr:uid="{00000000-0005-0000-0000-000096000000}"/>
    <cellStyle name="20% - Accent1 2" xfId="108" xr:uid="{00000000-0005-0000-0000-000097000000}"/>
    <cellStyle name="20% - Accent1 2 2" xfId="109" xr:uid="{00000000-0005-0000-0000-000098000000}"/>
    <cellStyle name="20% - Accent1 2 2 2" xfId="2373" xr:uid="{00000000-0005-0000-0000-000099000000}"/>
    <cellStyle name="20% - Accent1 2 3" xfId="110" xr:uid="{00000000-0005-0000-0000-00009A000000}"/>
    <cellStyle name="20% - Accent1 2 3 2" xfId="2374" xr:uid="{00000000-0005-0000-0000-00009B000000}"/>
    <cellStyle name="20% - Accent1 2 4" xfId="111" xr:uid="{00000000-0005-0000-0000-00009C000000}"/>
    <cellStyle name="20% - Accent1 2 4 2" xfId="4933" xr:uid="{00000000-0005-0000-0000-00009D000000}"/>
    <cellStyle name="20% - Accent1 2 5" xfId="112" xr:uid="{00000000-0005-0000-0000-00009E000000}"/>
    <cellStyle name="20% - Accent1 2 5 2" xfId="2372" xr:uid="{00000000-0005-0000-0000-00009F000000}"/>
    <cellStyle name="20% - Accent1 2 6" xfId="113" xr:uid="{00000000-0005-0000-0000-0000A0000000}"/>
    <cellStyle name="20% - Accent1 2 7" xfId="1917" xr:uid="{00000000-0005-0000-0000-0000A1000000}"/>
    <cellStyle name="20% - Accent1 3" xfId="114" xr:uid="{00000000-0005-0000-0000-0000A2000000}"/>
    <cellStyle name="20% - Accent1 3 2" xfId="115" xr:uid="{00000000-0005-0000-0000-0000A3000000}"/>
    <cellStyle name="20% - Accent1 3 3" xfId="116" xr:uid="{00000000-0005-0000-0000-0000A4000000}"/>
    <cellStyle name="20% - Accent1 3 4" xfId="117" xr:uid="{00000000-0005-0000-0000-0000A5000000}"/>
    <cellStyle name="20% - Accent1 3 5" xfId="118" xr:uid="{00000000-0005-0000-0000-0000A6000000}"/>
    <cellStyle name="20% - Accent1 3 6" xfId="119" xr:uid="{00000000-0005-0000-0000-0000A7000000}"/>
    <cellStyle name="20% - Accent1 3 7" xfId="2375" xr:uid="{00000000-0005-0000-0000-0000A8000000}"/>
    <cellStyle name="20% - Accent1 4" xfId="120" xr:uid="{00000000-0005-0000-0000-0000A9000000}"/>
    <cellStyle name="20% - Accent1 5" xfId="121" xr:uid="{00000000-0005-0000-0000-0000AA000000}"/>
    <cellStyle name="20% - Accent1 5 2" xfId="4219" xr:uid="{00000000-0005-0000-0000-0000AB000000}"/>
    <cellStyle name="20% - Accent1 6" xfId="5320" xr:uid="{00000000-0005-0000-0000-0000AC000000}"/>
    <cellStyle name="20% - Accent1 6 2" xfId="5540" xr:uid="{00000000-0005-0000-0000-0000AD000000}"/>
    <cellStyle name="20% - Accent1 6 3" xfId="5711" xr:uid="{00000000-0005-0000-0000-0000AE000000}"/>
    <cellStyle name="20% - Accent1 6 4" xfId="5792" xr:uid="{00000000-0005-0000-0000-0000AF000000}"/>
    <cellStyle name="20% - Accent1 7" xfId="5437" xr:uid="{00000000-0005-0000-0000-0000B0000000}"/>
    <cellStyle name="20% - Accent1 7 2" xfId="5689" xr:uid="{00000000-0005-0000-0000-0000B1000000}"/>
    <cellStyle name="20% - Accent1 7 3" xfId="5770" xr:uid="{00000000-0005-0000-0000-0000B2000000}"/>
    <cellStyle name="20% - Accent1 8" xfId="5210" xr:uid="{00000000-0005-0000-0000-0000B3000000}"/>
    <cellStyle name="20% - Accent1 9" xfId="5023" xr:uid="{00000000-0005-0000-0000-0000B4000000}"/>
    <cellStyle name="20% - Accent2 10" xfId="6165" xr:uid="{00000000-0005-0000-0000-0000B5000000}"/>
    <cellStyle name="20% - Accent2 11" xfId="1578" xr:uid="{00000000-0005-0000-0000-0000B6000000}"/>
    <cellStyle name="20% - Accent2 2" xfId="122" xr:uid="{00000000-0005-0000-0000-0000B7000000}"/>
    <cellStyle name="20% - Accent2 2 2" xfId="123" xr:uid="{00000000-0005-0000-0000-0000B8000000}"/>
    <cellStyle name="20% - Accent2 2 2 2" xfId="2378" xr:uid="{00000000-0005-0000-0000-0000B9000000}"/>
    <cellStyle name="20% - Accent2 2 3" xfId="124" xr:uid="{00000000-0005-0000-0000-0000BA000000}"/>
    <cellStyle name="20% - Accent2 2 3 2" xfId="2379" xr:uid="{00000000-0005-0000-0000-0000BB000000}"/>
    <cellStyle name="20% - Accent2 2 4" xfId="125" xr:uid="{00000000-0005-0000-0000-0000BC000000}"/>
    <cellStyle name="20% - Accent2 2 4 2" xfId="4932" xr:uid="{00000000-0005-0000-0000-0000BD000000}"/>
    <cellStyle name="20% - Accent2 2 5" xfId="126" xr:uid="{00000000-0005-0000-0000-0000BE000000}"/>
    <cellStyle name="20% - Accent2 2 5 2" xfId="2377" xr:uid="{00000000-0005-0000-0000-0000BF000000}"/>
    <cellStyle name="20% - Accent2 2 6" xfId="127" xr:uid="{00000000-0005-0000-0000-0000C0000000}"/>
    <cellStyle name="20% - Accent2 2 7" xfId="1918" xr:uid="{00000000-0005-0000-0000-0000C1000000}"/>
    <cellStyle name="20% - Accent2 3" xfId="128" xr:uid="{00000000-0005-0000-0000-0000C2000000}"/>
    <cellStyle name="20% - Accent2 3 2" xfId="129" xr:uid="{00000000-0005-0000-0000-0000C3000000}"/>
    <cellStyle name="20% - Accent2 3 3" xfId="130" xr:uid="{00000000-0005-0000-0000-0000C4000000}"/>
    <cellStyle name="20% - Accent2 3 4" xfId="131" xr:uid="{00000000-0005-0000-0000-0000C5000000}"/>
    <cellStyle name="20% - Accent2 3 5" xfId="132" xr:uid="{00000000-0005-0000-0000-0000C6000000}"/>
    <cellStyle name="20% - Accent2 3 6" xfId="133" xr:uid="{00000000-0005-0000-0000-0000C7000000}"/>
    <cellStyle name="20% - Accent2 3 7" xfId="2380" xr:uid="{00000000-0005-0000-0000-0000C8000000}"/>
    <cellStyle name="20% - Accent2 4" xfId="134" xr:uid="{00000000-0005-0000-0000-0000C9000000}"/>
    <cellStyle name="20% - Accent2 5" xfId="135" xr:uid="{00000000-0005-0000-0000-0000CA000000}"/>
    <cellStyle name="20% - Accent2 5 2" xfId="4221" xr:uid="{00000000-0005-0000-0000-0000CB000000}"/>
    <cellStyle name="20% - Accent2 6" xfId="5323" xr:uid="{00000000-0005-0000-0000-0000CC000000}"/>
    <cellStyle name="20% - Accent2 6 2" xfId="5542" xr:uid="{00000000-0005-0000-0000-0000CD000000}"/>
    <cellStyle name="20% - Accent2 6 3" xfId="5713" xr:uid="{00000000-0005-0000-0000-0000CE000000}"/>
    <cellStyle name="20% - Accent2 6 4" xfId="5794" xr:uid="{00000000-0005-0000-0000-0000CF000000}"/>
    <cellStyle name="20% - Accent2 7" xfId="5441" xr:uid="{00000000-0005-0000-0000-0000D0000000}"/>
    <cellStyle name="20% - Accent2 7 2" xfId="5691" xr:uid="{00000000-0005-0000-0000-0000D1000000}"/>
    <cellStyle name="20% - Accent2 7 3" xfId="5772" xr:uid="{00000000-0005-0000-0000-0000D2000000}"/>
    <cellStyle name="20% - Accent2 8" xfId="5212" xr:uid="{00000000-0005-0000-0000-0000D3000000}"/>
    <cellStyle name="20% - Accent2 9" xfId="5026" xr:uid="{00000000-0005-0000-0000-0000D4000000}"/>
    <cellStyle name="20% - Accent3 10" xfId="4711" xr:uid="{00000000-0005-0000-0000-0000D5000000}"/>
    <cellStyle name="20% - Accent3 11" xfId="1579" xr:uid="{00000000-0005-0000-0000-0000D6000000}"/>
    <cellStyle name="20% - Accent3 2" xfId="136" xr:uid="{00000000-0005-0000-0000-0000D7000000}"/>
    <cellStyle name="20% - Accent3 2 2" xfId="137" xr:uid="{00000000-0005-0000-0000-0000D8000000}"/>
    <cellStyle name="20% - Accent3 2 2 2" xfId="2383" xr:uid="{00000000-0005-0000-0000-0000D9000000}"/>
    <cellStyle name="20% - Accent3 2 3" xfId="138" xr:uid="{00000000-0005-0000-0000-0000DA000000}"/>
    <cellStyle name="20% - Accent3 2 3 2" xfId="2384" xr:uid="{00000000-0005-0000-0000-0000DB000000}"/>
    <cellStyle name="20% - Accent3 2 4" xfId="139" xr:uid="{00000000-0005-0000-0000-0000DC000000}"/>
    <cellStyle name="20% - Accent3 2 4 2" xfId="4931" xr:uid="{00000000-0005-0000-0000-0000DD000000}"/>
    <cellStyle name="20% - Accent3 2 5" xfId="140" xr:uid="{00000000-0005-0000-0000-0000DE000000}"/>
    <cellStyle name="20% - Accent3 2 5 2" xfId="2382" xr:uid="{00000000-0005-0000-0000-0000DF000000}"/>
    <cellStyle name="20% - Accent3 2 6" xfId="141" xr:uid="{00000000-0005-0000-0000-0000E0000000}"/>
    <cellStyle name="20% - Accent3 2 7" xfId="1919" xr:uid="{00000000-0005-0000-0000-0000E1000000}"/>
    <cellStyle name="20% - Accent3 3" xfId="142" xr:uid="{00000000-0005-0000-0000-0000E2000000}"/>
    <cellStyle name="20% - Accent3 3 2" xfId="143" xr:uid="{00000000-0005-0000-0000-0000E3000000}"/>
    <cellStyle name="20% - Accent3 3 3" xfId="144" xr:uid="{00000000-0005-0000-0000-0000E4000000}"/>
    <cellStyle name="20% - Accent3 3 4" xfId="145" xr:uid="{00000000-0005-0000-0000-0000E5000000}"/>
    <cellStyle name="20% - Accent3 3 5" xfId="146" xr:uid="{00000000-0005-0000-0000-0000E6000000}"/>
    <cellStyle name="20% - Accent3 3 6" xfId="147" xr:uid="{00000000-0005-0000-0000-0000E7000000}"/>
    <cellStyle name="20% - Accent3 3 7" xfId="2385" xr:uid="{00000000-0005-0000-0000-0000E8000000}"/>
    <cellStyle name="20% - Accent3 4" xfId="148" xr:uid="{00000000-0005-0000-0000-0000E9000000}"/>
    <cellStyle name="20% - Accent3 5" xfId="149" xr:uid="{00000000-0005-0000-0000-0000EA000000}"/>
    <cellStyle name="20% - Accent3 5 2" xfId="4222" xr:uid="{00000000-0005-0000-0000-0000EB000000}"/>
    <cellStyle name="20% - Accent3 6" xfId="5325" xr:uid="{00000000-0005-0000-0000-0000EC000000}"/>
    <cellStyle name="20% - Accent3 6 2" xfId="5544" xr:uid="{00000000-0005-0000-0000-0000ED000000}"/>
    <cellStyle name="20% - Accent3 6 3" xfId="5715" xr:uid="{00000000-0005-0000-0000-0000EE000000}"/>
    <cellStyle name="20% - Accent3 6 4" xfId="5796" xr:uid="{00000000-0005-0000-0000-0000EF000000}"/>
    <cellStyle name="20% - Accent3 7" xfId="5445" xr:uid="{00000000-0005-0000-0000-0000F0000000}"/>
    <cellStyle name="20% - Accent3 7 2" xfId="5693" xr:uid="{00000000-0005-0000-0000-0000F1000000}"/>
    <cellStyle name="20% - Accent3 7 3" xfId="5774" xr:uid="{00000000-0005-0000-0000-0000F2000000}"/>
    <cellStyle name="20% - Accent3 8" xfId="5215" xr:uid="{00000000-0005-0000-0000-0000F3000000}"/>
    <cellStyle name="20% - Accent3 9" xfId="5029" xr:uid="{00000000-0005-0000-0000-0000F4000000}"/>
    <cellStyle name="20% - Accent4 10" xfId="6150" xr:uid="{00000000-0005-0000-0000-0000F5000000}"/>
    <cellStyle name="20% - Accent4 11" xfId="1580" xr:uid="{00000000-0005-0000-0000-0000F6000000}"/>
    <cellStyle name="20% - Accent4 2" xfId="150" xr:uid="{00000000-0005-0000-0000-0000F7000000}"/>
    <cellStyle name="20% - Accent4 2 2" xfId="151" xr:uid="{00000000-0005-0000-0000-0000F8000000}"/>
    <cellStyle name="20% - Accent4 2 2 2" xfId="2388" xr:uid="{00000000-0005-0000-0000-0000F9000000}"/>
    <cellStyle name="20% - Accent4 2 3" xfId="152" xr:uid="{00000000-0005-0000-0000-0000FA000000}"/>
    <cellStyle name="20% - Accent4 2 3 2" xfId="2389" xr:uid="{00000000-0005-0000-0000-0000FB000000}"/>
    <cellStyle name="20% - Accent4 2 4" xfId="153" xr:uid="{00000000-0005-0000-0000-0000FC000000}"/>
    <cellStyle name="20% - Accent4 2 4 2" xfId="4930" xr:uid="{00000000-0005-0000-0000-0000FD000000}"/>
    <cellStyle name="20% - Accent4 2 5" xfId="154" xr:uid="{00000000-0005-0000-0000-0000FE000000}"/>
    <cellStyle name="20% - Accent4 2 5 2" xfId="2387" xr:uid="{00000000-0005-0000-0000-0000FF000000}"/>
    <cellStyle name="20% - Accent4 2 6" xfId="155" xr:uid="{00000000-0005-0000-0000-000000010000}"/>
    <cellStyle name="20% - Accent4 2 7" xfId="1920" xr:uid="{00000000-0005-0000-0000-000001010000}"/>
    <cellStyle name="20% - Accent4 3" xfId="156" xr:uid="{00000000-0005-0000-0000-000002010000}"/>
    <cellStyle name="20% - Accent4 3 2" xfId="157" xr:uid="{00000000-0005-0000-0000-000003010000}"/>
    <cellStyle name="20% - Accent4 3 3" xfId="158" xr:uid="{00000000-0005-0000-0000-000004010000}"/>
    <cellStyle name="20% - Accent4 3 4" xfId="159" xr:uid="{00000000-0005-0000-0000-000005010000}"/>
    <cellStyle name="20% - Accent4 3 5" xfId="160" xr:uid="{00000000-0005-0000-0000-000006010000}"/>
    <cellStyle name="20% - Accent4 3 6" xfId="161" xr:uid="{00000000-0005-0000-0000-000007010000}"/>
    <cellStyle name="20% - Accent4 3 7" xfId="2390" xr:uid="{00000000-0005-0000-0000-000008010000}"/>
    <cellStyle name="20% - Accent4 4" xfId="162" xr:uid="{00000000-0005-0000-0000-000009010000}"/>
    <cellStyle name="20% - Accent4 5" xfId="163" xr:uid="{00000000-0005-0000-0000-00000A010000}"/>
    <cellStyle name="20% - Accent4 5 2" xfId="4223" xr:uid="{00000000-0005-0000-0000-00000B010000}"/>
    <cellStyle name="20% - Accent4 6" xfId="5328" xr:uid="{00000000-0005-0000-0000-00000C010000}"/>
    <cellStyle name="20% - Accent4 6 2" xfId="5546" xr:uid="{00000000-0005-0000-0000-00000D010000}"/>
    <cellStyle name="20% - Accent4 6 3" xfId="5717" xr:uid="{00000000-0005-0000-0000-00000E010000}"/>
    <cellStyle name="20% - Accent4 6 4" xfId="5798" xr:uid="{00000000-0005-0000-0000-00000F010000}"/>
    <cellStyle name="20% - Accent4 7" xfId="5449" xr:uid="{00000000-0005-0000-0000-000010010000}"/>
    <cellStyle name="20% - Accent4 7 2" xfId="5695" xr:uid="{00000000-0005-0000-0000-000011010000}"/>
    <cellStyle name="20% - Accent4 7 3" xfId="5776" xr:uid="{00000000-0005-0000-0000-000012010000}"/>
    <cellStyle name="20% - Accent4 8" xfId="5217" xr:uid="{00000000-0005-0000-0000-000013010000}"/>
    <cellStyle name="20% - Accent4 9" xfId="5032" xr:uid="{00000000-0005-0000-0000-000014010000}"/>
    <cellStyle name="20% - Accent5 10" xfId="6173" xr:uid="{00000000-0005-0000-0000-000015010000}"/>
    <cellStyle name="20% - Accent5 11" xfId="1581" xr:uid="{00000000-0005-0000-0000-000016010000}"/>
    <cellStyle name="20% - Accent5 2" xfId="164" xr:uid="{00000000-0005-0000-0000-000017010000}"/>
    <cellStyle name="20% - Accent5 2 2" xfId="165" xr:uid="{00000000-0005-0000-0000-000018010000}"/>
    <cellStyle name="20% - Accent5 2 2 2" xfId="2393" xr:uid="{00000000-0005-0000-0000-000019010000}"/>
    <cellStyle name="20% - Accent5 2 3" xfId="166" xr:uid="{00000000-0005-0000-0000-00001A010000}"/>
    <cellStyle name="20% - Accent5 2 3 2" xfId="2394" xr:uid="{00000000-0005-0000-0000-00001B010000}"/>
    <cellStyle name="20% - Accent5 2 4" xfId="167" xr:uid="{00000000-0005-0000-0000-00001C010000}"/>
    <cellStyle name="20% - Accent5 2 4 2" xfId="4972" xr:uid="{00000000-0005-0000-0000-00001D010000}"/>
    <cellStyle name="20% - Accent5 2 5" xfId="168" xr:uid="{00000000-0005-0000-0000-00001E010000}"/>
    <cellStyle name="20% - Accent5 2 5 2" xfId="2392" xr:uid="{00000000-0005-0000-0000-00001F010000}"/>
    <cellStyle name="20% - Accent5 2 6" xfId="169" xr:uid="{00000000-0005-0000-0000-000020010000}"/>
    <cellStyle name="20% - Accent5 2 7" xfId="1921" xr:uid="{00000000-0005-0000-0000-000021010000}"/>
    <cellStyle name="20% - Accent5 3" xfId="170" xr:uid="{00000000-0005-0000-0000-000022010000}"/>
    <cellStyle name="20% - Accent5 3 2" xfId="171" xr:uid="{00000000-0005-0000-0000-000023010000}"/>
    <cellStyle name="20% - Accent5 3 3" xfId="172" xr:uid="{00000000-0005-0000-0000-000024010000}"/>
    <cellStyle name="20% - Accent5 3 4" xfId="173" xr:uid="{00000000-0005-0000-0000-000025010000}"/>
    <cellStyle name="20% - Accent5 3 5" xfId="174" xr:uid="{00000000-0005-0000-0000-000026010000}"/>
    <cellStyle name="20% - Accent5 3 6" xfId="175" xr:uid="{00000000-0005-0000-0000-000027010000}"/>
    <cellStyle name="20% - Accent5 3 7" xfId="2395" xr:uid="{00000000-0005-0000-0000-000028010000}"/>
    <cellStyle name="20% - Accent5 4" xfId="176" xr:uid="{00000000-0005-0000-0000-000029010000}"/>
    <cellStyle name="20% - Accent5 5" xfId="177" xr:uid="{00000000-0005-0000-0000-00002A010000}"/>
    <cellStyle name="20% - Accent5 5 2" xfId="4224" xr:uid="{00000000-0005-0000-0000-00002B010000}"/>
    <cellStyle name="20% - Accent5 6" xfId="5332" xr:uid="{00000000-0005-0000-0000-00002C010000}"/>
    <cellStyle name="20% - Accent5 6 2" xfId="5548" xr:uid="{00000000-0005-0000-0000-00002D010000}"/>
    <cellStyle name="20% - Accent5 6 3" xfId="5719" xr:uid="{00000000-0005-0000-0000-00002E010000}"/>
    <cellStyle name="20% - Accent5 6 4" xfId="5800" xr:uid="{00000000-0005-0000-0000-00002F010000}"/>
    <cellStyle name="20% - Accent5 7" xfId="5453" xr:uid="{00000000-0005-0000-0000-000030010000}"/>
    <cellStyle name="20% - Accent5 7 2" xfId="5697" xr:uid="{00000000-0005-0000-0000-000031010000}"/>
    <cellStyle name="20% - Accent5 7 3" xfId="5778" xr:uid="{00000000-0005-0000-0000-000032010000}"/>
    <cellStyle name="20% - Accent5 8" xfId="5219" xr:uid="{00000000-0005-0000-0000-000033010000}"/>
    <cellStyle name="20% - Accent5 9" xfId="5035" xr:uid="{00000000-0005-0000-0000-000034010000}"/>
    <cellStyle name="20% - Accent6 10" xfId="4312" xr:uid="{00000000-0005-0000-0000-000035010000}"/>
    <cellStyle name="20% - Accent6 11" xfId="1582" xr:uid="{00000000-0005-0000-0000-000036010000}"/>
    <cellStyle name="20% - Accent6 2" xfId="178" xr:uid="{00000000-0005-0000-0000-000037010000}"/>
    <cellStyle name="20% - Accent6 2 2" xfId="179" xr:uid="{00000000-0005-0000-0000-000038010000}"/>
    <cellStyle name="20% - Accent6 2 2 2" xfId="2397" xr:uid="{00000000-0005-0000-0000-000039010000}"/>
    <cellStyle name="20% - Accent6 2 3" xfId="180" xr:uid="{00000000-0005-0000-0000-00003A010000}"/>
    <cellStyle name="20% - Accent6 2 3 2" xfId="2398" xr:uid="{00000000-0005-0000-0000-00003B010000}"/>
    <cellStyle name="20% - Accent6 2 4" xfId="181" xr:uid="{00000000-0005-0000-0000-00003C010000}"/>
    <cellStyle name="20% - Accent6 2 4 2" xfId="4971" xr:uid="{00000000-0005-0000-0000-00003D010000}"/>
    <cellStyle name="20% - Accent6 2 5" xfId="182" xr:uid="{00000000-0005-0000-0000-00003E010000}"/>
    <cellStyle name="20% - Accent6 2 5 2" xfId="2396" xr:uid="{00000000-0005-0000-0000-00003F010000}"/>
    <cellStyle name="20% - Accent6 2 6" xfId="183" xr:uid="{00000000-0005-0000-0000-000040010000}"/>
    <cellStyle name="20% - Accent6 2 7" xfId="1922" xr:uid="{00000000-0005-0000-0000-000041010000}"/>
    <cellStyle name="20% - Accent6 3" xfId="184" xr:uid="{00000000-0005-0000-0000-000042010000}"/>
    <cellStyle name="20% - Accent6 3 2" xfId="185" xr:uid="{00000000-0005-0000-0000-000043010000}"/>
    <cellStyle name="20% - Accent6 3 3" xfId="186" xr:uid="{00000000-0005-0000-0000-000044010000}"/>
    <cellStyle name="20% - Accent6 3 4" xfId="187" xr:uid="{00000000-0005-0000-0000-000045010000}"/>
    <cellStyle name="20% - Accent6 3 5" xfId="188" xr:uid="{00000000-0005-0000-0000-000046010000}"/>
    <cellStyle name="20% - Accent6 3 6" xfId="189" xr:uid="{00000000-0005-0000-0000-000047010000}"/>
    <cellStyle name="20% - Accent6 3 7" xfId="2399" xr:uid="{00000000-0005-0000-0000-000048010000}"/>
    <cellStyle name="20% - Accent6 4" xfId="190" xr:uid="{00000000-0005-0000-0000-000049010000}"/>
    <cellStyle name="20% - Accent6 5" xfId="191" xr:uid="{00000000-0005-0000-0000-00004A010000}"/>
    <cellStyle name="20% - Accent6 5 2" xfId="4225" xr:uid="{00000000-0005-0000-0000-00004B010000}"/>
    <cellStyle name="20% - Accent6 6" xfId="5335" xr:uid="{00000000-0005-0000-0000-00004C010000}"/>
    <cellStyle name="20% - Accent6 6 2" xfId="5550" xr:uid="{00000000-0005-0000-0000-00004D010000}"/>
    <cellStyle name="20% - Accent6 6 3" xfId="5721" xr:uid="{00000000-0005-0000-0000-00004E010000}"/>
    <cellStyle name="20% - Accent6 6 4" xfId="5802" xr:uid="{00000000-0005-0000-0000-00004F010000}"/>
    <cellStyle name="20% - Accent6 7" xfId="5457" xr:uid="{00000000-0005-0000-0000-000050010000}"/>
    <cellStyle name="20% - Accent6 7 2" xfId="5699" xr:uid="{00000000-0005-0000-0000-000051010000}"/>
    <cellStyle name="20% - Accent6 7 3" xfId="5780" xr:uid="{00000000-0005-0000-0000-000052010000}"/>
    <cellStyle name="20% - Accent6 8" xfId="5222" xr:uid="{00000000-0005-0000-0000-000053010000}"/>
    <cellStyle name="20% - Accent6 9" xfId="5038" xr:uid="{00000000-0005-0000-0000-000054010000}"/>
    <cellStyle name="20% - ส่วนที่ถูกเน้น1 2" xfId="4226" xr:uid="{00000000-0005-0000-0000-000055010000}"/>
    <cellStyle name="20% - ส่วนที่ถูกเน้น1 2 2" xfId="5360" xr:uid="{00000000-0005-0000-0000-000056010000}"/>
    <cellStyle name="20% - ส่วนที่ถูกเน้น1 2 3" xfId="5640" xr:uid="{00000000-0005-0000-0000-000057010000}"/>
    <cellStyle name="20% - ส่วนที่ถูกเน้น1 2 4" xfId="5741" xr:uid="{00000000-0005-0000-0000-000058010000}"/>
    <cellStyle name="20% - ส่วนที่ถูกเน้น1 2 5" xfId="5153" xr:uid="{00000000-0005-0000-0000-000059010000}"/>
    <cellStyle name="20% - ส่วนที่ถูกเน้น2 2" xfId="4227" xr:uid="{00000000-0005-0000-0000-00005A010000}"/>
    <cellStyle name="20% - ส่วนที่ถูกเน้น2 2 2" xfId="5361" xr:uid="{00000000-0005-0000-0000-00005B010000}"/>
    <cellStyle name="20% - ส่วนที่ถูกเน้น2 2 3" xfId="5641" xr:uid="{00000000-0005-0000-0000-00005C010000}"/>
    <cellStyle name="20% - ส่วนที่ถูกเน้น2 2 4" xfId="5742" xr:uid="{00000000-0005-0000-0000-00005D010000}"/>
    <cellStyle name="20% - ส่วนที่ถูกเน้น2 2 5" xfId="5154" xr:uid="{00000000-0005-0000-0000-00005E010000}"/>
    <cellStyle name="20% - ส่วนที่ถูกเน้น3 2" xfId="4228" xr:uid="{00000000-0005-0000-0000-00005F010000}"/>
    <cellStyle name="20% - ส่วนที่ถูกเน้น3 2 2" xfId="5362" xr:uid="{00000000-0005-0000-0000-000060010000}"/>
    <cellStyle name="20% - ส่วนที่ถูกเน้น3 2 3" xfId="5642" xr:uid="{00000000-0005-0000-0000-000061010000}"/>
    <cellStyle name="20% - ส่วนที่ถูกเน้น3 2 4" xfId="5743" xr:uid="{00000000-0005-0000-0000-000062010000}"/>
    <cellStyle name="20% - ส่วนที่ถูกเน้น3 2 5" xfId="5155" xr:uid="{00000000-0005-0000-0000-000063010000}"/>
    <cellStyle name="20% - ส่วนที่ถูกเน้น4 2" xfId="4229" xr:uid="{00000000-0005-0000-0000-000064010000}"/>
    <cellStyle name="20% - ส่วนที่ถูกเน้น4 2 2" xfId="5363" xr:uid="{00000000-0005-0000-0000-000065010000}"/>
    <cellStyle name="20% - ส่วนที่ถูกเน้น4 2 3" xfId="5643" xr:uid="{00000000-0005-0000-0000-000066010000}"/>
    <cellStyle name="20% - ส่วนที่ถูกเน้น4 2 4" xfId="5744" xr:uid="{00000000-0005-0000-0000-000067010000}"/>
    <cellStyle name="20% - ส่วนที่ถูกเน้น4 2 5" xfId="5156" xr:uid="{00000000-0005-0000-0000-000068010000}"/>
    <cellStyle name="20% - ส่วนที่ถูกเน้น5 2" xfId="4230" xr:uid="{00000000-0005-0000-0000-000069010000}"/>
    <cellStyle name="20% - ส่วนที่ถูกเน้น5 2 2" xfId="5364" xr:uid="{00000000-0005-0000-0000-00006A010000}"/>
    <cellStyle name="20% - ส่วนที่ถูกเน้น5 2 3" xfId="5644" xr:uid="{00000000-0005-0000-0000-00006B010000}"/>
    <cellStyle name="20% - ส่วนที่ถูกเน้น5 2 4" xfId="5745" xr:uid="{00000000-0005-0000-0000-00006C010000}"/>
    <cellStyle name="20% - ส่วนที่ถูกเน้น5 2 5" xfId="5157" xr:uid="{00000000-0005-0000-0000-00006D010000}"/>
    <cellStyle name="20% - ส่วนที่ถูกเน้น6 2" xfId="4231" xr:uid="{00000000-0005-0000-0000-00006E010000}"/>
    <cellStyle name="20% - ส่วนที่ถูกเน้น6 2 2" xfId="5365" xr:uid="{00000000-0005-0000-0000-00006F010000}"/>
    <cellStyle name="20% - ส่วนที่ถูกเน้น6 2 3" xfId="5645" xr:uid="{00000000-0005-0000-0000-000070010000}"/>
    <cellStyle name="20% - ส่วนที่ถูกเน้น6 2 4" xfId="5746" xr:uid="{00000000-0005-0000-0000-000071010000}"/>
    <cellStyle name="20% - ส่วนที่ถูกเน้น6 2 5" xfId="5158" xr:uid="{00000000-0005-0000-0000-000072010000}"/>
    <cellStyle name="๒๖๋_x000d_A_x0001_" xfId="192" xr:uid="{00000000-0005-0000-0000-000073010000}"/>
    <cellStyle name="๒๖๋_x000d_A_x0001_ 2" xfId="193" xr:uid="{00000000-0005-0000-0000-000074010000}"/>
    <cellStyle name="๒๖๋_x000d_A_x0001_ 2 2" xfId="2400" xr:uid="{00000000-0005-0000-0000-000075010000}"/>
    <cellStyle name="๒๖๋_x000d_A_x0001_ 3" xfId="194" xr:uid="{00000000-0005-0000-0000-000076010000}"/>
    <cellStyle name="๒๖๋_x000d_A_x0001_ 4" xfId="195" xr:uid="{00000000-0005-0000-0000-000077010000}"/>
    <cellStyle name="๒๖๋_x000d_A_x0001_ 5" xfId="196" xr:uid="{00000000-0005-0000-0000-000078010000}"/>
    <cellStyle name="๒๖๋_x000d_A_x0001_ 6" xfId="197" xr:uid="{00000000-0005-0000-0000-000079010000}"/>
    <cellStyle name="๒๖๋_x000d_A_x0001_ 7" xfId="198" xr:uid="{00000000-0005-0000-0000-00007A010000}"/>
    <cellStyle name="2line" xfId="199" xr:uid="{00000000-0005-0000-0000-00007B010000}"/>
    <cellStyle name="2line 2" xfId="200" xr:uid="{00000000-0005-0000-0000-00007C010000}"/>
    <cellStyle name="40% - Accent1 10" xfId="4273" xr:uid="{00000000-0005-0000-0000-00007D010000}"/>
    <cellStyle name="40% - Accent1 11" xfId="1583" xr:uid="{00000000-0005-0000-0000-00007E010000}"/>
    <cellStyle name="40% - Accent1 2" xfId="201" xr:uid="{00000000-0005-0000-0000-00007F010000}"/>
    <cellStyle name="40% - Accent1 2 2" xfId="202" xr:uid="{00000000-0005-0000-0000-000080010000}"/>
    <cellStyle name="40% - Accent1 2 2 2" xfId="2402" xr:uid="{00000000-0005-0000-0000-000081010000}"/>
    <cellStyle name="40% - Accent1 2 3" xfId="203" xr:uid="{00000000-0005-0000-0000-000082010000}"/>
    <cellStyle name="40% - Accent1 2 3 2" xfId="2403" xr:uid="{00000000-0005-0000-0000-000083010000}"/>
    <cellStyle name="40% - Accent1 2 4" xfId="204" xr:uid="{00000000-0005-0000-0000-000084010000}"/>
    <cellStyle name="40% - Accent1 2 4 2" xfId="4929" xr:uid="{00000000-0005-0000-0000-000085010000}"/>
    <cellStyle name="40% - Accent1 2 5" xfId="205" xr:uid="{00000000-0005-0000-0000-000086010000}"/>
    <cellStyle name="40% - Accent1 2 5 2" xfId="2401" xr:uid="{00000000-0005-0000-0000-000087010000}"/>
    <cellStyle name="40% - Accent1 2 6" xfId="206" xr:uid="{00000000-0005-0000-0000-000088010000}"/>
    <cellStyle name="40% - Accent1 2 7" xfId="1923" xr:uid="{00000000-0005-0000-0000-000089010000}"/>
    <cellStyle name="40% - Accent1 3" xfId="207" xr:uid="{00000000-0005-0000-0000-00008A010000}"/>
    <cellStyle name="40% - Accent1 3 2" xfId="208" xr:uid="{00000000-0005-0000-0000-00008B010000}"/>
    <cellStyle name="40% - Accent1 3 3" xfId="209" xr:uid="{00000000-0005-0000-0000-00008C010000}"/>
    <cellStyle name="40% - Accent1 3 4" xfId="210" xr:uid="{00000000-0005-0000-0000-00008D010000}"/>
    <cellStyle name="40% - Accent1 3 5" xfId="211" xr:uid="{00000000-0005-0000-0000-00008E010000}"/>
    <cellStyle name="40% - Accent1 3 6" xfId="212" xr:uid="{00000000-0005-0000-0000-00008F010000}"/>
    <cellStyle name="40% - Accent1 3 7" xfId="2404" xr:uid="{00000000-0005-0000-0000-000090010000}"/>
    <cellStyle name="40% - Accent1 4" xfId="213" xr:uid="{00000000-0005-0000-0000-000091010000}"/>
    <cellStyle name="40% - Accent1 5" xfId="214" xr:uid="{00000000-0005-0000-0000-000092010000}"/>
    <cellStyle name="40% - Accent1 5 2" xfId="4232" xr:uid="{00000000-0005-0000-0000-000093010000}"/>
    <cellStyle name="40% - Accent1 6" xfId="5321" xr:uid="{00000000-0005-0000-0000-000094010000}"/>
    <cellStyle name="40% - Accent1 6 2" xfId="5541" xr:uid="{00000000-0005-0000-0000-000095010000}"/>
    <cellStyle name="40% - Accent1 6 3" xfId="5712" xr:uid="{00000000-0005-0000-0000-000096010000}"/>
    <cellStyle name="40% - Accent1 6 4" xfId="5793" xr:uid="{00000000-0005-0000-0000-000097010000}"/>
    <cellStyle name="40% - Accent1 7" xfId="5438" xr:uid="{00000000-0005-0000-0000-000098010000}"/>
    <cellStyle name="40% - Accent1 7 2" xfId="5690" xr:uid="{00000000-0005-0000-0000-000099010000}"/>
    <cellStyle name="40% - Accent1 7 3" xfId="5771" xr:uid="{00000000-0005-0000-0000-00009A010000}"/>
    <cellStyle name="40% - Accent1 8" xfId="5211" xr:uid="{00000000-0005-0000-0000-00009B010000}"/>
    <cellStyle name="40% - Accent1 9" xfId="5024" xr:uid="{00000000-0005-0000-0000-00009C010000}"/>
    <cellStyle name="40% - Accent2 10" xfId="4261" xr:uid="{00000000-0005-0000-0000-00009D010000}"/>
    <cellStyle name="40% - Accent2 11" xfId="1584" xr:uid="{00000000-0005-0000-0000-00009E010000}"/>
    <cellStyle name="40% - Accent2 2" xfId="215" xr:uid="{00000000-0005-0000-0000-00009F010000}"/>
    <cellStyle name="40% - Accent2 2 2" xfId="216" xr:uid="{00000000-0005-0000-0000-0000A0010000}"/>
    <cellStyle name="40% - Accent2 2 2 2" xfId="2406" xr:uid="{00000000-0005-0000-0000-0000A1010000}"/>
    <cellStyle name="40% - Accent2 2 3" xfId="217" xr:uid="{00000000-0005-0000-0000-0000A2010000}"/>
    <cellStyle name="40% - Accent2 2 3 2" xfId="2407" xr:uid="{00000000-0005-0000-0000-0000A3010000}"/>
    <cellStyle name="40% - Accent2 2 4" xfId="218" xr:uid="{00000000-0005-0000-0000-0000A4010000}"/>
    <cellStyle name="40% - Accent2 2 4 2" xfId="4928" xr:uid="{00000000-0005-0000-0000-0000A5010000}"/>
    <cellStyle name="40% - Accent2 2 5" xfId="219" xr:uid="{00000000-0005-0000-0000-0000A6010000}"/>
    <cellStyle name="40% - Accent2 2 5 2" xfId="2405" xr:uid="{00000000-0005-0000-0000-0000A7010000}"/>
    <cellStyle name="40% - Accent2 2 6" xfId="220" xr:uid="{00000000-0005-0000-0000-0000A8010000}"/>
    <cellStyle name="40% - Accent2 2 7" xfId="1924" xr:uid="{00000000-0005-0000-0000-0000A9010000}"/>
    <cellStyle name="40% - Accent2 3" xfId="221" xr:uid="{00000000-0005-0000-0000-0000AA010000}"/>
    <cellStyle name="40% - Accent2 3 2" xfId="222" xr:uid="{00000000-0005-0000-0000-0000AB010000}"/>
    <cellStyle name="40% - Accent2 3 3" xfId="223" xr:uid="{00000000-0005-0000-0000-0000AC010000}"/>
    <cellStyle name="40% - Accent2 3 4" xfId="224" xr:uid="{00000000-0005-0000-0000-0000AD010000}"/>
    <cellStyle name="40% - Accent2 3 5" xfId="225" xr:uid="{00000000-0005-0000-0000-0000AE010000}"/>
    <cellStyle name="40% - Accent2 3 6" xfId="226" xr:uid="{00000000-0005-0000-0000-0000AF010000}"/>
    <cellStyle name="40% - Accent2 3 7" xfId="2408" xr:uid="{00000000-0005-0000-0000-0000B0010000}"/>
    <cellStyle name="40% - Accent2 4" xfId="227" xr:uid="{00000000-0005-0000-0000-0000B1010000}"/>
    <cellStyle name="40% - Accent2 5" xfId="228" xr:uid="{00000000-0005-0000-0000-0000B2010000}"/>
    <cellStyle name="40% - Accent2 5 2" xfId="4233" xr:uid="{00000000-0005-0000-0000-0000B3010000}"/>
    <cellStyle name="40% - Accent2 6" xfId="5324" xr:uid="{00000000-0005-0000-0000-0000B4010000}"/>
    <cellStyle name="40% - Accent2 6 2" xfId="5543" xr:uid="{00000000-0005-0000-0000-0000B5010000}"/>
    <cellStyle name="40% - Accent2 6 3" xfId="5714" xr:uid="{00000000-0005-0000-0000-0000B6010000}"/>
    <cellStyle name="40% - Accent2 6 4" xfId="5795" xr:uid="{00000000-0005-0000-0000-0000B7010000}"/>
    <cellStyle name="40% - Accent2 7" xfId="5442" xr:uid="{00000000-0005-0000-0000-0000B8010000}"/>
    <cellStyle name="40% - Accent2 7 2" xfId="5692" xr:uid="{00000000-0005-0000-0000-0000B9010000}"/>
    <cellStyle name="40% - Accent2 7 3" xfId="5773" xr:uid="{00000000-0005-0000-0000-0000BA010000}"/>
    <cellStyle name="40% - Accent2 8" xfId="5213" xr:uid="{00000000-0005-0000-0000-0000BB010000}"/>
    <cellStyle name="40% - Accent2 9" xfId="5027" xr:uid="{00000000-0005-0000-0000-0000BC010000}"/>
    <cellStyle name="40% - Accent3 10" xfId="4268" xr:uid="{00000000-0005-0000-0000-0000BD010000}"/>
    <cellStyle name="40% - Accent3 11" xfId="1585" xr:uid="{00000000-0005-0000-0000-0000BE010000}"/>
    <cellStyle name="40% - Accent3 2" xfId="229" xr:uid="{00000000-0005-0000-0000-0000BF010000}"/>
    <cellStyle name="40% - Accent3 2 2" xfId="230" xr:uid="{00000000-0005-0000-0000-0000C0010000}"/>
    <cellStyle name="40% - Accent3 2 2 2" xfId="2410" xr:uid="{00000000-0005-0000-0000-0000C1010000}"/>
    <cellStyle name="40% - Accent3 2 3" xfId="231" xr:uid="{00000000-0005-0000-0000-0000C2010000}"/>
    <cellStyle name="40% - Accent3 2 3 2" xfId="2411" xr:uid="{00000000-0005-0000-0000-0000C3010000}"/>
    <cellStyle name="40% - Accent3 2 4" xfId="232" xr:uid="{00000000-0005-0000-0000-0000C4010000}"/>
    <cellStyle name="40% - Accent3 2 4 2" xfId="4927" xr:uid="{00000000-0005-0000-0000-0000C5010000}"/>
    <cellStyle name="40% - Accent3 2 5" xfId="233" xr:uid="{00000000-0005-0000-0000-0000C6010000}"/>
    <cellStyle name="40% - Accent3 2 5 2" xfId="2409" xr:uid="{00000000-0005-0000-0000-0000C7010000}"/>
    <cellStyle name="40% - Accent3 2 6" xfId="234" xr:uid="{00000000-0005-0000-0000-0000C8010000}"/>
    <cellStyle name="40% - Accent3 2 7" xfId="1925" xr:uid="{00000000-0005-0000-0000-0000C9010000}"/>
    <cellStyle name="40% - Accent3 3" xfId="235" xr:uid="{00000000-0005-0000-0000-0000CA010000}"/>
    <cellStyle name="40% - Accent3 3 2" xfId="236" xr:uid="{00000000-0005-0000-0000-0000CB010000}"/>
    <cellStyle name="40% - Accent3 3 3" xfId="237" xr:uid="{00000000-0005-0000-0000-0000CC010000}"/>
    <cellStyle name="40% - Accent3 3 4" xfId="238" xr:uid="{00000000-0005-0000-0000-0000CD010000}"/>
    <cellStyle name="40% - Accent3 3 5" xfId="239" xr:uid="{00000000-0005-0000-0000-0000CE010000}"/>
    <cellStyle name="40% - Accent3 3 6" xfId="240" xr:uid="{00000000-0005-0000-0000-0000CF010000}"/>
    <cellStyle name="40% - Accent3 3 7" xfId="2412" xr:uid="{00000000-0005-0000-0000-0000D0010000}"/>
    <cellStyle name="40% - Accent3 4" xfId="241" xr:uid="{00000000-0005-0000-0000-0000D1010000}"/>
    <cellStyle name="40% - Accent3 5" xfId="242" xr:uid="{00000000-0005-0000-0000-0000D2010000}"/>
    <cellStyle name="40% - Accent3 5 2" xfId="4234" xr:uid="{00000000-0005-0000-0000-0000D3010000}"/>
    <cellStyle name="40% - Accent3 6" xfId="5326" xr:uid="{00000000-0005-0000-0000-0000D4010000}"/>
    <cellStyle name="40% - Accent3 6 2" xfId="5545" xr:uid="{00000000-0005-0000-0000-0000D5010000}"/>
    <cellStyle name="40% - Accent3 6 3" xfId="5716" xr:uid="{00000000-0005-0000-0000-0000D6010000}"/>
    <cellStyle name="40% - Accent3 6 4" xfId="5797" xr:uid="{00000000-0005-0000-0000-0000D7010000}"/>
    <cellStyle name="40% - Accent3 7" xfId="5446" xr:uid="{00000000-0005-0000-0000-0000D8010000}"/>
    <cellStyle name="40% - Accent3 7 2" xfId="5694" xr:uid="{00000000-0005-0000-0000-0000D9010000}"/>
    <cellStyle name="40% - Accent3 7 3" xfId="5775" xr:uid="{00000000-0005-0000-0000-0000DA010000}"/>
    <cellStyle name="40% - Accent3 8" xfId="5216" xr:uid="{00000000-0005-0000-0000-0000DB010000}"/>
    <cellStyle name="40% - Accent3 9" xfId="5030" xr:uid="{00000000-0005-0000-0000-0000DC010000}"/>
    <cellStyle name="40% - Accent4 10" xfId="4262" xr:uid="{00000000-0005-0000-0000-0000DD010000}"/>
    <cellStyle name="40% - Accent4 11" xfId="1586" xr:uid="{00000000-0005-0000-0000-0000DE010000}"/>
    <cellStyle name="40% - Accent4 2" xfId="243" xr:uid="{00000000-0005-0000-0000-0000DF010000}"/>
    <cellStyle name="40% - Accent4 2 2" xfId="244" xr:uid="{00000000-0005-0000-0000-0000E0010000}"/>
    <cellStyle name="40% - Accent4 2 2 2" xfId="2414" xr:uid="{00000000-0005-0000-0000-0000E1010000}"/>
    <cellStyle name="40% - Accent4 2 3" xfId="245" xr:uid="{00000000-0005-0000-0000-0000E2010000}"/>
    <cellStyle name="40% - Accent4 2 3 2" xfId="2415" xr:uid="{00000000-0005-0000-0000-0000E3010000}"/>
    <cellStyle name="40% - Accent4 2 4" xfId="246" xr:uid="{00000000-0005-0000-0000-0000E4010000}"/>
    <cellStyle name="40% - Accent4 2 4 2" xfId="4926" xr:uid="{00000000-0005-0000-0000-0000E5010000}"/>
    <cellStyle name="40% - Accent4 2 5" xfId="247" xr:uid="{00000000-0005-0000-0000-0000E6010000}"/>
    <cellStyle name="40% - Accent4 2 5 2" xfId="2413" xr:uid="{00000000-0005-0000-0000-0000E7010000}"/>
    <cellStyle name="40% - Accent4 2 6" xfId="248" xr:uid="{00000000-0005-0000-0000-0000E8010000}"/>
    <cellStyle name="40% - Accent4 2 7" xfId="1926" xr:uid="{00000000-0005-0000-0000-0000E9010000}"/>
    <cellStyle name="40% - Accent4 3" xfId="249" xr:uid="{00000000-0005-0000-0000-0000EA010000}"/>
    <cellStyle name="40% - Accent4 3 2" xfId="250" xr:uid="{00000000-0005-0000-0000-0000EB010000}"/>
    <cellStyle name="40% - Accent4 3 3" xfId="251" xr:uid="{00000000-0005-0000-0000-0000EC010000}"/>
    <cellStyle name="40% - Accent4 3 4" xfId="252" xr:uid="{00000000-0005-0000-0000-0000ED010000}"/>
    <cellStyle name="40% - Accent4 3 5" xfId="253" xr:uid="{00000000-0005-0000-0000-0000EE010000}"/>
    <cellStyle name="40% - Accent4 3 6" xfId="254" xr:uid="{00000000-0005-0000-0000-0000EF010000}"/>
    <cellStyle name="40% - Accent4 3 7" xfId="2416" xr:uid="{00000000-0005-0000-0000-0000F0010000}"/>
    <cellStyle name="40% - Accent4 4" xfId="255" xr:uid="{00000000-0005-0000-0000-0000F1010000}"/>
    <cellStyle name="40% - Accent4 5" xfId="256" xr:uid="{00000000-0005-0000-0000-0000F2010000}"/>
    <cellStyle name="40% - Accent4 5 2" xfId="4235" xr:uid="{00000000-0005-0000-0000-0000F3010000}"/>
    <cellStyle name="40% - Accent4 6" xfId="5329" xr:uid="{00000000-0005-0000-0000-0000F4010000}"/>
    <cellStyle name="40% - Accent4 6 2" xfId="5547" xr:uid="{00000000-0005-0000-0000-0000F5010000}"/>
    <cellStyle name="40% - Accent4 6 3" xfId="5718" xr:uid="{00000000-0005-0000-0000-0000F6010000}"/>
    <cellStyle name="40% - Accent4 6 4" xfId="5799" xr:uid="{00000000-0005-0000-0000-0000F7010000}"/>
    <cellStyle name="40% - Accent4 7" xfId="5450" xr:uid="{00000000-0005-0000-0000-0000F8010000}"/>
    <cellStyle name="40% - Accent4 7 2" xfId="5696" xr:uid="{00000000-0005-0000-0000-0000F9010000}"/>
    <cellStyle name="40% - Accent4 7 3" xfId="5777" xr:uid="{00000000-0005-0000-0000-0000FA010000}"/>
    <cellStyle name="40% - Accent4 8" xfId="5218" xr:uid="{00000000-0005-0000-0000-0000FB010000}"/>
    <cellStyle name="40% - Accent4 9" xfId="5033" xr:uid="{00000000-0005-0000-0000-0000FC010000}"/>
    <cellStyle name="40% - Accent5 10" xfId="6126" xr:uid="{00000000-0005-0000-0000-0000FD010000}"/>
    <cellStyle name="40% - Accent5 11" xfId="1587" xr:uid="{00000000-0005-0000-0000-0000FE010000}"/>
    <cellStyle name="40% - Accent5 2" xfId="257" xr:uid="{00000000-0005-0000-0000-0000FF010000}"/>
    <cellStyle name="40% - Accent5 2 2" xfId="258" xr:uid="{00000000-0005-0000-0000-000000020000}"/>
    <cellStyle name="40% - Accent5 2 2 2" xfId="2418" xr:uid="{00000000-0005-0000-0000-000001020000}"/>
    <cellStyle name="40% - Accent5 2 3" xfId="259" xr:uid="{00000000-0005-0000-0000-000002020000}"/>
    <cellStyle name="40% - Accent5 2 3 2" xfId="2419" xr:uid="{00000000-0005-0000-0000-000003020000}"/>
    <cellStyle name="40% - Accent5 2 4" xfId="260" xr:uid="{00000000-0005-0000-0000-000004020000}"/>
    <cellStyle name="40% - Accent5 2 4 2" xfId="4925" xr:uid="{00000000-0005-0000-0000-000005020000}"/>
    <cellStyle name="40% - Accent5 2 5" xfId="261" xr:uid="{00000000-0005-0000-0000-000006020000}"/>
    <cellStyle name="40% - Accent5 2 5 2" xfId="2417" xr:uid="{00000000-0005-0000-0000-000007020000}"/>
    <cellStyle name="40% - Accent5 2 6" xfId="262" xr:uid="{00000000-0005-0000-0000-000008020000}"/>
    <cellStyle name="40% - Accent5 2 7" xfId="1927" xr:uid="{00000000-0005-0000-0000-000009020000}"/>
    <cellStyle name="40% - Accent5 3" xfId="263" xr:uid="{00000000-0005-0000-0000-00000A020000}"/>
    <cellStyle name="40% - Accent5 3 2" xfId="264" xr:uid="{00000000-0005-0000-0000-00000B020000}"/>
    <cellStyle name="40% - Accent5 3 3" xfId="265" xr:uid="{00000000-0005-0000-0000-00000C020000}"/>
    <cellStyle name="40% - Accent5 3 4" xfId="266" xr:uid="{00000000-0005-0000-0000-00000D020000}"/>
    <cellStyle name="40% - Accent5 3 5" xfId="267" xr:uid="{00000000-0005-0000-0000-00000E020000}"/>
    <cellStyle name="40% - Accent5 3 6" xfId="268" xr:uid="{00000000-0005-0000-0000-00000F020000}"/>
    <cellStyle name="40% - Accent5 3 7" xfId="2420" xr:uid="{00000000-0005-0000-0000-000010020000}"/>
    <cellStyle name="40% - Accent5 4" xfId="269" xr:uid="{00000000-0005-0000-0000-000011020000}"/>
    <cellStyle name="40% - Accent5 5" xfId="270" xr:uid="{00000000-0005-0000-0000-000012020000}"/>
    <cellStyle name="40% - Accent5 5 2" xfId="4236" xr:uid="{00000000-0005-0000-0000-000013020000}"/>
    <cellStyle name="40% - Accent5 6" xfId="5333" xr:uid="{00000000-0005-0000-0000-000014020000}"/>
    <cellStyle name="40% - Accent5 6 2" xfId="5549" xr:uid="{00000000-0005-0000-0000-000015020000}"/>
    <cellStyle name="40% - Accent5 6 3" xfId="5720" xr:uid="{00000000-0005-0000-0000-000016020000}"/>
    <cellStyle name="40% - Accent5 6 4" xfId="5801" xr:uid="{00000000-0005-0000-0000-000017020000}"/>
    <cellStyle name="40% - Accent5 7" xfId="5454" xr:uid="{00000000-0005-0000-0000-000018020000}"/>
    <cellStyle name="40% - Accent5 7 2" xfId="5698" xr:uid="{00000000-0005-0000-0000-000019020000}"/>
    <cellStyle name="40% - Accent5 7 3" xfId="5779" xr:uid="{00000000-0005-0000-0000-00001A020000}"/>
    <cellStyle name="40% - Accent5 8" xfId="5220" xr:uid="{00000000-0005-0000-0000-00001B020000}"/>
    <cellStyle name="40% - Accent5 9" xfId="5036" xr:uid="{00000000-0005-0000-0000-00001C020000}"/>
    <cellStyle name="40% - Accent6 10" xfId="4274" xr:uid="{00000000-0005-0000-0000-00001D020000}"/>
    <cellStyle name="40% - Accent6 11" xfId="1588" xr:uid="{00000000-0005-0000-0000-00001E020000}"/>
    <cellStyle name="40% - Accent6 2" xfId="271" xr:uid="{00000000-0005-0000-0000-00001F020000}"/>
    <cellStyle name="40% - Accent6 2 2" xfId="272" xr:uid="{00000000-0005-0000-0000-000020020000}"/>
    <cellStyle name="40% - Accent6 2 2 2" xfId="2422" xr:uid="{00000000-0005-0000-0000-000021020000}"/>
    <cellStyle name="40% - Accent6 2 3" xfId="273" xr:uid="{00000000-0005-0000-0000-000022020000}"/>
    <cellStyle name="40% - Accent6 2 3 2" xfId="2423" xr:uid="{00000000-0005-0000-0000-000023020000}"/>
    <cellStyle name="40% - Accent6 2 4" xfId="274" xr:uid="{00000000-0005-0000-0000-000024020000}"/>
    <cellStyle name="40% - Accent6 2 4 2" xfId="4924" xr:uid="{00000000-0005-0000-0000-000025020000}"/>
    <cellStyle name="40% - Accent6 2 5" xfId="275" xr:uid="{00000000-0005-0000-0000-000026020000}"/>
    <cellStyle name="40% - Accent6 2 5 2" xfId="2421" xr:uid="{00000000-0005-0000-0000-000027020000}"/>
    <cellStyle name="40% - Accent6 2 6" xfId="276" xr:uid="{00000000-0005-0000-0000-000028020000}"/>
    <cellStyle name="40% - Accent6 2 7" xfId="1928" xr:uid="{00000000-0005-0000-0000-000029020000}"/>
    <cellStyle name="40% - Accent6 3" xfId="277" xr:uid="{00000000-0005-0000-0000-00002A020000}"/>
    <cellStyle name="40% - Accent6 3 2" xfId="278" xr:uid="{00000000-0005-0000-0000-00002B020000}"/>
    <cellStyle name="40% - Accent6 3 3" xfId="279" xr:uid="{00000000-0005-0000-0000-00002C020000}"/>
    <cellStyle name="40% - Accent6 3 4" xfId="280" xr:uid="{00000000-0005-0000-0000-00002D020000}"/>
    <cellStyle name="40% - Accent6 3 5" xfId="281" xr:uid="{00000000-0005-0000-0000-00002E020000}"/>
    <cellStyle name="40% - Accent6 3 6" xfId="282" xr:uid="{00000000-0005-0000-0000-00002F020000}"/>
    <cellStyle name="40% - Accent6 3 7" xfId="2424" xr:uid="{00000000-0005-0000-0000-000030020000}"/>
    <cellStyle name="40% - Accent6 4" xfId="283" xr:uid="{00000000-0005-0000-0000-000031020000}"/>
    <cellStyle name="40% - Accent6 5" xfId="284" xr:uid="{00000000-0005-0000-0000-000032020000}"/>
    <cellStyle name="40% - Accent6 5 2" xfId="4237" xr:uid="{00000000-0005-0000-0000-000033020000}"/>
    <cellStyle name="40% - Accent6 6" xfId="5336" xr:uid="{00000000-0005-0000-0000-000034020000}"/>
    <cellStyle name="40% - Accent6 6 2" xfId="5551" xr:uid="{00000000-0005-0000-0000-000035020000}"/>
    <cellStyle name="40% - Accent6 6 3" xfId="5722" xr:uid="{00000000-0005-0000-0000-000036020000}"/>
    <cellStyle name="40% - Accent6 6 4" xfId="5803" xr:uid="{00000000-0005-0000-0000-000037020000}"/>
    <cellStyle name="40% - Accent6 7" xfId="5458" xr:uid="{00000000-0005-0000-0000-000038020000}"/>
    <cellStyle name="40% - Accent6 7 2" xfId="5700" xr:uid="{00000000-0005-0000-0000-000039020000}"/>
    <cellStyle name="40% - Accent6 7 3" xfId="5781" xr:uid="{00000000-0005-0000-0000-00003A020000}"/>
    <cellStyle name="40% - Accent6 8" xfId="5223" xr:uid="{00000000-0005-0000-0000-00003B020000}"/>
    <cellStyle name="40% - Accent6 9" xfId="5039" xr:uid="{00000000-0005-0000-0000-00003C020000}"/>
    <cellStyle name="40% - ส่วนที่ถูกเน้น1 2" xfId="4238" xr:uid="{00000000-0005-0000-0000-00003D020000}"/>
    <cellStyle name="40% - ส่วนที่ถูกเน้น1 2 2" xfId="5366" xr:uid="{00000000-0005-0000-0000-00003E020000}"/>
    <cellStyle name="40% - ส่วนที่ถูกเน้น1 2 3" xfId="5647" xr:uid="{00000000-0005-0000-0000-00003F020000}"/>
    <cellStyle name="40% - ส่วนที่ถูกเน้น1 2 4" xfId="5747" xr:uid="{00000000-0005-0000-0000-000040020000}"/>
    <cellStyle name="40% - ส่วนที่ถูกเน้น1 2 5" xfId="5160" xr:uid="{00000000-0005-0000-0000-000041020000}"/>
    <cellStyle name="40% - ส่วนที่ถูกเน้น2 2" xfId="4239" xr:uid="{00000000-0005-0000-0000-000042020000}"/>
    <cellStyle name="40% - ส่วนที่ถูกเน้น2 2 2" xfId="5367" xr:uid="{00000000-0005-0000-0000-000043020000}"/>
    <cellStyle name="40% - ส่วนที่ถูกเน้น2 2 3" xfId="5648" xr:uid="{00000000-0005-0000-0000-000044020000}"/>
    <cellStyle name="40% - ส่วนที่ถูกเน้น2 2 4" xfId="5748" xr:uid="{00000000-0005-0000-0000-000045020000}"/>
    <cellStyle name="40% - ส่วนที่ถูกเน้น2 2 5" xfId="5161" xr:uid="{00000000-0005-0000-0000-000046020000}"/>
    <cellStyle name="40% - ส่วนที่ถูกเน้น3 2" xfId="4240" xr:uid="{00000000-0005-0000-0000-000047020000}"/>
    <cellStyle name="40% - ส่วนที่ถูกเน้น3 2 2" xfId="5368" xr:uid="{00000000-0005-0000-0000-000048020000}"/>
    <cellStyle name="40% - ส่วนที่ถูกเน้น3 2 3" xfId="5649" xr:uid="{00000000-0005-0000-0000-000049020000}"/>
    <cellStyle name="40% - ส่วนที่ถูกเน้น3 2 4" xfId="5749" xr:uid="{00000000-0005-0000-0000-00004A020000}"/>
    <cellStyle name="40% - ส่วนที่ถูกเน้น3 2 5" xfId="5162" xr:uid="{00000000-0005-0000-0000-00004B020000}"/>
    <cellStyle name="40% - ส่วนที่ถูกเน้น4 2" xfId="4241" xr:uid="{00000000-0005-0000-0000-00004C020000}"/>
    <cellStyle name="40% - ส่วนที่ถูกเน้น4 2 2" xfId="5369" xr:uid="{00000000-0005-0000-0000-00004D020000}"/>
    <cellStyle name="40% - ส่วนที่ถูกเน้น4 2 3" xfId="5650" xr:uid="{00000000-0005-0000-0000-00004E020000}"/>
    <cellStyle name="40% - ส่วนที่ถูกเน้น4 2 4" xfId="5750" xr:uid="{00000000-0005-0000-0000-00004F020000}"/>
    <cellStyle name="40% - ส่วนที่ถูกเน้น4 2 5" xfId="5163" xr:uid="{00000000-0005-0000-0000-000050020000}"/>
    <cellStyle name="40% - ส่วนที่ถูกเน้น5 2" xfId="4242" xr:uid="{00000000-0005-0000-0000-000051020000}"/>
    <cellStyle name="40% - ส่วนที่ถูกเน้น5 2 2" xfId="5370" xr:uid="{00000000-0005-0000-0000-000052020000}"/>
    <cellStyle name="40% - ส่วนที่ถูกเน้น5 2 3" xfId="5651" xr:uid="{00000000-0005-0000-0000-000053020000}"/>
    <cellStyle name="40% - ส่วนที่ถูกเน้น5 2 4" xfId="5751" xr:uid="{00000000-0005-0000-0000-000054020000}"/>
    <cellStyle name="40% - ส่วนที่ถูกเน้น5 2 5" xfId="5164" xr:uid="{00000000-0005-0000-0000-000055020000}"/>
    <cellStyle name="40% - ส่วนที่ถูกเน้น6 2" xfId="4243" xr:uid="{00000000-0005-0000-0000-000056020000}"/>
    <cellStyle name="40% - ส่วนที่ถูกเน้น6 2 2" xfId="5371" xr:uid="{00000000-0005-0000-0000-000057020000}"/>
    <cellStyle name="40% - ส่วนที่ถูกเน้น6 2 3" xfId="5652" xr:uid="{00000000-0005-0000-0000-000058020000}"/>
    <cellStyle name="40% - ส่วนที่ถูกเน้น6 2 4" xfId="5752" xr:uid="{00000000-0005-0000-0000-000059020000}"/>
    <cellStyle name="40% - ส่วนที่ถูกเน้น6 2 5" xfId="5165" xr:uid="{00000000-0005-0000-0000-00005A020000}"/>
    <cellStyle name="60% - Accent1 2" xfId="285" xr:uid="{00000000-0005-0000-0000-00005B020000}"/>
    <cellStyle name="60% - Accent1 2 2" xfId="286" xr:uid="{00000000-0005-0000-0000-00005C020000}"/>
    <cellStyle name="60% - Accent1 2 2 2" xfId="2426" xr:uid="{00000000-0005-0000-0000-00005D020000}"/>
    <cellStyle name="60% - Accent1 2 3" xfId="287" xr:uid="{00000000-0005-0000-0000-00005E020000}"/>
    <cellStyle name="60% - Accent1 2 3 2" xfId="2427" xr:uid="{00000000-0005-0000-0000-00005F020000}"/>
    <cellStyle name="60% - Accent1 2 4" xfId="288" xr:uid="{00000000-0005-0000-0000-000060020000}"/>
    <cellStyle name="60% - Accent1 2 4 2" xfId="4923" xr:uid="{00000000-0005-0000-0000-000061020000}"/>
    <cellStyle name="60% - Accent1 2 5" xfId="289" xr:uid="{00000000-0005-0000-0000-000062020000}"/>
    <cellStyle name="60% - Accent1 2 5 2" xfId="2425" xr:uid="{00000000-0005-0000-0000-000063020000}"/>
    <cellStyle name="60% - Accent1 2 6" xfId="290" xr:uid="{00000000-0005-0000-0000-000064020000}"/>
    <cellStyle name="60% - Accent1 2 7" xfId="1929" xr:uid="{00000000-0005-0000-0000-000065020000}"/>
    <cellStyle name="60% - Accent1 3" xfId="291" xr:uid="{00000000-0005-0000-0000-000066020000}"/>
    <cellStyle name="60% - Accent1 3 2" xfId="292" xr:uid="{00000000-0005-0000-0000-000067020000}"/>
    <cellStyle name="60% - Accent1 3 2 2" xfId="4922" xr:uid="{00000000-0005-0000-0000-000068020000}"/>
    <cellStyle name="60% - Accent1 3 3" xfId="293" xr:uid="{00000000-0005-0000-0000-000069020000}"/>
    <cellStyle name="60% - Accent1 3 4" xfId="294" xr:uid="{00000000-0005-0000-0000-00006A020000}"/>
    <cellStyle name="60% - Accent1 3 5" xfId="295" xr:uid="{00000000-0005-0000-0000-00006B020000}"/>
    <cellStyle name="60% - Accent1 3 6" xfId="296" xr:uid="{00000000-0005-0000-0000-00006C020000}"/>
    <cellStyle name="60% - Accent1 3 7" xfId="2428" xr:uid="{00000000-0005-0000-0000-00006D020000}"/>
    <cellStyle name="60% - Accent1 4" xfId="297" xr:uid="{00000000-0005-0000-0000-00006E020000}"/>
    <cellStyle name="60% - Accent1 5" xfId="298" xr:uid="{00000000-0005-0000-0000-00006F020000}"/>
    <cellStyle name="60% - Accent1 5 2" xfId="4244" xr:uid="{00000000-0005-0000-0000-000070020000}"/>
    <cellStyle name="60% - Accent1 6" xfId="5044" xr:uid="{00000000-0005-0000-0000-000071020000}"/>
    <cellStyle name="60% - Accent1 6 2" xfId="5439" xr:uid="{00000000-0005-0000-0000-000072020000}"/>
    <cellStyle name="60% - Accent1 7" xfId="5133" xr:uid="{00000000-0005-0000-0000-000073020000}"/>
    <cellStyle name="60% - Accent1 8" xfId="4260" xr:uid="{00000000-0005-0000-0000-000074020000}"/>
    <cellStyle name="60% - Accent1 9" xfId="1589" xr:uid="{00000000-0005-0000-0000-000075020000}"/>
    <cellStyle name="60% - Accent2 2" xfId="299" xr:uid="{00000000-0005-0000-0000-000076020000}"/>
    <cellStyle name="60% - Accent2 2 2" xfId="300" xr:uid="{00000000-0005-0000-0000-000077020000}"/>
    <cellStyle name="60% - Accent2 2 2 2" xfId="2430" xr:uid="{00000000-0005-0000-0000-000078020000}"/>
    <cellStyle name="60% - Accent2 2 3" xfId="301" xr:uid="{00000000-0005-0000-0000-000079020000}"/>
    <cellStyle name="60% - Accent2 2 3 2" xfId="2431" xr:uid="{00000000-0005-0000-0000-00007A020000}"/>
    <cellStyle name="60% - Accent2 2 4" xfId="302" xr:uid="{00000000-0005-0000-0000-00007B020000}"/>
    <cellStyle name="60% - Accent2 2 4 2" xfId="4921" xr:uid="{00000000-0005-0000-0000-00007C020000}"/>
    <cellStyle name="60% - Accent2 2 5" xfId="303" xr:uid="{00000000-0005-0000-0000-00007D020000}"/>
    <cellStyle name="60% - Accent2 2 5 2" xfId="2429" xr:uid="{00000000-0005-0000-0000-00007E020000}"/>
    <cellStyle name="60% - Accent2 2 6" xfId="304" xr:uid="{00000000-0005-0000-0000-00007F020000}"/>
    <cellStyle name="60% - Accent2 2 7" xfId="1930" xr:uid="{00000000-0005-0000-0000-000080020000}"/>
    <cellStyle name="60% - Accent2 3" xfId="305" xr:uid="{00000000-0005-0000-0000-000081020000}"/>
    <cellStyle name="60% - Accent2 3 2" xfId="306" xr:uid="{00000000-0005-0000-0000-000082020000}"/>
    <cellStyle name="60% - Accent2 3 2 2" xfId="4920" xr:uid="{00000000-0005-0000-0000-000083020000}"/>
    <cellStyle name="60% - Accent2 3 3" xfId="307" xr:uid="{00000000-0005-0000-0000-000084020000}"/>
    <cellStyle name="60% - Accent2 3 4" xfId="308" xr:uid="{00000000-0005-0000-0000-000085020000}"/>
    <cellStyle name="60% - Accent2 3 5" xfId="309" xr:uid="{00000000-0005-0000-0000-000086020000}"/>
    <cellStyle name="60% - Accent2 3 6" xfId="310" xr:uid="{00000000-0005-0000-0000-000087020000}"/>
    <cellStyle name="60% - Accent2 3 7" xfId="2432" xr:uid="{00000000-0005-0000-0000-000088020000}"/>
    <cellStyle name="60% - Accent2 4" xfId="311" xr:uid="{00000000-0005-0000-0000-000089020000}"/>
    <cellStyle name="60% - Accent2 5" xfId="312" xr:uid="{00000000-0005-0000-0000-00008A020000}"/>
    <cellStyle name="60% - Accent2 5 2" xfId="4245" xr:uid="{00000000-0005-0000-0000-00008B020000}"/>
    <cellStyle name="60% - Accent2 6" xfId="5045" xr:uid="{00000000-0005-0000-0000-00008C020000}"/>
    <cellStyle name="60% - Accent2 6 2" xfId="5443" xr:uid="{00000000-0005-0000-0000-00008D020000}"/>
    <cellStyle name="60% - Accent2 7" xfId="5134" xr:uid="{00000000-0005-0000-0000-00008E020000}"/>
    <cellStyle name="60% - Accent2 8" xfId="4338" xr:uid="{00000000-0005-0000-0000-00008F020000}"/>
    <cellStyle name="60% - Accent2 9" xfId="1590" xr:uid="{00000000-0005-0000-0000-000090020000}"/>
    <cellStyle name="60% - Accent3 2" xfId="313" xr:uid="{00000000-0005-0000-0000-000091020000}"/>
    <cellStyle name="60% - Accent3 2 2" xfId="314" xr:uid="{00000000-0005-0000-0000-000092020000}"/>
    <cellStyle name="60% - Accent3 2 2 2" xfId="2434" xr:uid="{00000000-0005-0000-0000-000093020000}"/>
    <cellStyle name="60% - Accent3 2 3" xfId="315" xr:uid="{00000000-0005-0000-0000-000094020000}"/>
    <cellStyle name="60% - Accent3 2 3 2" xfId="2435" xr:uid="{00000000-0005-0000-0000-000095020000}"/>
    <cellStyle name="60% - Accent3 2 4" xfId="316" xr:uid="{00000000-0005-0000-0000-000096020000}"/>
    <cellStyle name="60% - Accent3 2 4 2" xfId="4919" xr:uid="{00000000-0005-0000-0000-000097020000}"/>
    <cellStyle name="60% - Accent3 2 5" xfId="317" xr:uid="{00000000-0005-0000-0000-000098020000}"/>
    <cellStyle name="60% - Accent3 2 5 2" xfId="2433" xr:uid="{00000000-0005-0000-0000-000099020000}"/>
    <cellStyle name="60% - Accent3 2 6" xfId="318" xr:uid="{00000000-0005-0000-0000-00009A020000}"/>
    <cellStyle name="60% - Accent3 2 7" xfId="1931" xr:uid="{00000000-0005-0000-0000-00009B020000}"/>
    <cellStyle name="60% - Accent3 3" xfId="319" xr:uid="{00000000-0005-0000-0000-00009C020000}"/>
    <cellStyle name="60% - Accent3 3 2" xfId="320" xr:uid="{00000000-0005-0000-0000-00009D020000}"/>
    <cellStyle name="60% - Accent3 3 2 2" xfId="4918" xr:uid="{00000000-0005-0000-0000-00009E020000}"/>
    <cellStyle name="60% - Accent3 3 3" xfId="321" xr:uid="{00000000-0005-0000-0000-00009F020000}"/>
    <cellStyle name="60% - Accent3 3 4" xfId="322" xr:uid="{00000000-0005-0000-0000-0000A0020000}"/>
    <cellStyle name="60% - Accent3 3 5" xfId="323" xr:uid="{00000000-0005-0000-0000-0000A1020000}"/>
    <cellStyle name="60% - Accent3 3 6" xfId="324" xr:uid="{00000000-0005-0000-0000-0000A2020000}"/>
    <cellStyle name="60% - Accent3 3 7" xfId="2436" xr:uid="{00000000-0005-0000-0000-0000A3020000}"/>
    <cellStyle name="60% - Accent3 4" xfId="325" xr:uid="{00000000-0005-0000-0000-0000A4020000}"/>
    <cellStyle name="60% - Accent3 5" xfId="326" xr:uid="{00000000-0005-0000-0000-0000A5020000}"/>
    <cellStyle name="60% - Accent3 5 2" xfId="4246" xr:uid="{00000000-0005-0000-0000-0000A6020000}"/>
    <cellStyle name="60% - Accent3 6" xfId="5046" xr:uid="{00000000-0005-0000-0000-0000A7020000}"/>
    <cellStyle name="60% - Accent3 6 2" xfId="5447" xr:uid="{00000000-0005-0000-0000-0000A8020000}"/>
    <cellStyle name="60% - Accent3 7" xfId="5135" xr:uid="{00000000-0005-0000-0000-0000A9020000}"/>
    <cellStyle name="60% - Accent3 8" xfId="4339" xr:uid="{00000000-0005-0000-0000-0000AA020000}"/>
    <cellStyle name="60% - Accent3 9" xfId="1591" xr:uid="{00000000-0005-0000-0000-0000AB020000}"/>
    <cellStyle name="60% - Accent4 2" xfId="327" xr:uid="{00000000-0005-0000-0000-0000AC020000}"/>
    <cellStyle name="60% - Accent4 2 2" xfId="328" xr:uid="{00000000-0005-0000-0000-0000AD020000}"/>
    <cellStyle name="60% - Accent4 2 2 2" xfId="2438" xr:uid="{00000000-0005-0000-0000-0000AE020000}"/>
    <cellStyle name="60% - Accent4 2 3" xfId="329" xr:uid="{00000000-0005-0000-0000-0000AF020000}"/>
    <cellStyle name="60% - Accent4 2 3 2" xfId="2439" xr:uid="{00000000-0005-0000-0000-0000B0020000}"/>
    <cellStyle name="60% - Accent4 2 4" xfId="330" xr:uid="{00000000-0005-0000-0000-0000B1020000}"/>
    <cellStyle name="60% - Accent4 2 4 2" xfId="4974" xr:uid="{00000000-0005-0000-0000-0000B2020000}"/>
    <cellStyle name="60% - Accent4 2 5" xfId="331" xr:uid="{00000000-0005-0000-0000-0000B3020000}"/>
    <cellStyle name="60% - Accent4 2 5 2" xfId="2437" xr:uid="{00000000-0005-0000-0000-0000B4020000}"/>
    <cellStyle name="60% - Accent4 2 6" xfId="332" xr:uid="{00000000-0005-0000-0000-0000B5020000}"/>
    <cellStyle name="60% - Accent4 2 7" xfId="1932" xr:uid="{00000000-0005-0000-0000-0000B6020000}"/>
    <cellStyle name="60% - Accent4 3" xfId="333" xr:uid="{00000000-0005-0000-0000-0000B7020000}"/>
    <cellStyle name="60% - Accent4 3 2" xfId="334" xr:uid="{00000000-0005-0000-0000-0000B8020000}"/>
    <cellStyle name="60% - Accent4 3 2 2" xfId="4917" xr:uid="{00000000-0005-0000-0000-0000B9020000}"/>
    <cellStyle name="60% - Accent4 3 3" xfId="335" xr:uid="{00000000-0005-0000-0000-0000BA020000}"/>
    <cellStyle name="60% - Accent4 3 4" xfId="336" xr:uid="{00000000-0005-0000-0000-0000BB020000}"/>
    <cellStyle name="60% - Accent4 3 5" xfId="337" xr:uid="{00000000-0005-0000-0000-0000BC020000}"/>
    <cellStyle name="60% - Accent4 3 6" xfId="338" xr:uid="{00000000-0005-0000-0000-0000BD020000}"/>
    <cellStyle name="60% - Accent4 3 7" xfId="2440" xr:uid="{00000000-0005-0000-0000-0000BE020000}"/>
    <cellStyle name="60% - Accent4 4" xfId="339" xr:uid="{00000000-0005-0000-0000-0000BF020000}"/>
    <cellStyle name="60% - Accent4 5" xfId="340" xr:uid="{00000000-0005-0000-0000-0000C0020000}"/>
    <cellStyle name="60% - Accent4 5 2" xfId="4247" xr:uid="{00000000-0005-0000-0000-0000C1020000}"/>
    <cellStyle name="60% - Accent4 6" xfId="5047" xr:uid="{00000000-0005-0000-0000-0000C2020000}"/>
    <cellStyle name="60% - Accent4 6 2" xfId="5451" xr:uid="{00000000-0005-0000-0000-0000C3020000}"/>
    <cellStyle name="60% - Accent4 7" xfId="5136" xr:uid="{00000000-0005-0000-0000-0000C4020000}"/>
    <cellStyle name="60% - Accent4 8" xfId="4340" xr:uid="{00000000-0005-0000-0000-0000C5020000}"/>
    <cellStyle name="60% - Accent4 9" xfId="1592" xr:uid="{00000000-0005-0000-0000-0000C6020000}"/>
    <cellStyle name="60% - Accent5 2" xfId="341" xr:uid="{00000000-0005-0000-0000-0000C7020000}"/>
    <cellStyle name="60% - Accent5 2 2" xfId="342" xr:uid="{00000000-0005-0000-0000-0000C8020000}"/>
    <cellStyle name="60% - Accent5 2 2 2" xfId="2442" xr:uid="{00000000-0005-0000-0000-0000C9020000}"/>
    <cellStyle name="60% - Accent5 2 3" xfId="343" xr:uid="{00000000-0005-0000-0000-0000CA020000}"/>
    <cellStyle name="60% - Accent5 2 3 2" xfId="2443" xr:uid="{00000000-0005-0000-0000-0000CB020000}"/>
    <cellStyle name="60% - Accent5 2 4" xfId="344" xr:uid="{00000000-0005-0000-0000-0000CC020000}"/>
    <cellStyle name="60% - Accent5 2 4 2" xfId="4970" xr:uid="{00000000-0005-0000-0000-0000CD020000}"/>
    <cellStyle name="60% - Accent5 2 5" xfId="345" xr:uid="{00000000-0005-0000-0000-0000CE020000}"/>
    <cellStyle name="60% - Accent5 2 5 2" xfId="2441" xr:uid="{00000000-0005-0000-0000-0000CF020000}"/>
    <cellStyle name="60% - Accent5 2 6" xfId="346" xr:uid="{00000000-0005-0000-0000-0000D0020000}"/>
    <cellStyle name="60% - Accent5 2 7" xfId="1933" xr:uid="{00000000-0005-0000-0000-0000D1020000}"/>
    <cellStyle name="60% - Accent5 3" xfId="347" xr:uid="{00000000-0005-0000-0000-0000D2020000}"/>
    <cellStyle name="60% - Accent5 3 2" xfId="348" xr:uid="{00000000-0005-0000-0000-0000D3020000}"/>
    <cellStyle name="60% - Accent5 3 2 2" xfId="4916" xr:uid="{00000000-0005-0000-0000-0000D4020000}"/>
    <cellStyle name="60% - Accent5 3 3" xfId="349" xr:uid="{00000000-0005-0000-0000-0000D5020000}"/>
    <cellStyle name="60% - Accent5 3 4" xfId="350" xr:uid="{00000000-0005-0000-0000-0000D6020000}"/>
    <cellStyle name="60% - Accent5 3 5" xfId="351" xr:uid="{00000000-0005-0000-0000-0000D7020000}"/>
    <cellStyle name="60% - Accent5 3 6" xfId="352" xr:uid="{00000000-0005-0000-0000-0000D8020000}"/>
    <cellStyle name="60% - Accent5 3 7" xfId="2444" xr:uid="{00000000-0005-0000-0000-0000D9020000}"/>
    <cellStyle name="60% - Accent5 4" xfId="353" xr:uid="{00000000-0005-0000-0000-0000DA020000}"/>
    <cellStyle name="60% - Accent5 5" xfId="354" xr:uid="{00000000-0005-0000-0000-0000DB020000}"/>
    <cellStyle name="60% - Accent5 5 2" xfId="4248" xr:uid="{00000000-0005-0000-0000-0000DC020000}"/>
    <cellStyle name="60% - Accent5 6" xfId="5048" xr:uid="{00000000-0005-0000-0000-0000DD020000}"/>
    <cellStyle name="60% - Accent5 6 2" xfId="5455" xr:uid="{00000000-0005-0000-0000-0000DE020000}"/>
    <cellStyle name="60% - Accent5 7" xfId="5137" xr:uid="{00000000-0005-0000-0000-0000DF020000}"/>
    <cellStyle name="60% - Accent5 8" xfId="4341" xr:uid="{00000000-0005-0000-0000-0000E0020000}"/>
    <cellStyle name="60% - Accent5 9" xfId="1593" xr:uid="{00000000-0005-0000-0000-0000E1020000}"/>
    <cellStyle name="60% - Accent6 2" xfId="355" xr:uid="{00000000-0005-0000-0000-0000E2020000}"/>
    <cellStyle name="60% - Accent6 2 2" xfId="356" xr:uid="{00000000-0005-0000-0000-0000E3020000}"/>
    <cellStyle name="60% - Accent6 2 2 2" xfId="2446" xr:uid="{00000000-0005-0000-0000-0000E4020000}"/>
    <cellStyle name="60% - Accent6 2 3" xfId="357" xr:uid="{00000000-0005-0000-0000-0000E5020000}"/>
    <cellStyle name="60% - Accent6 2 3 2" xfId="2447" xr:uid="{00000000-0005-0000-0000-0000E6020000}"/>
    <cellStyle name="60% - Accent6 2 4" xfId="358" xr:uid="{00000000-0005-0000-0000-0000E7020000}"/>
    <cellStyle name="60% - Accent6 2 4 2" xfId="4915" xr:uid="{00000000-0005-0000-0000-0000E8020000}"/>
    <cellStyle name="60% - Accent6 2 5" xfId="359" xr:uid="{00000000-0005-0000-0000-0000E9020000}"/>
    <cellStyle name="60% - Accent6 2 5 2" xfId="2445" xr:uid="{00000000-0005-0000-0000-0000EA020000}"/>
    <cellStyle name="60% - Accent6 2 6" xfId="360" xr:uid="{00000000-0005-0000-0000-0000EB020000}"/>
    <cellStyle name="60% - Accent6 2 7" xfId="1934" xr:uid="{00000000-0005-0000-0000-0000EC020000}"/>
    <cellStyle name="60% - Accent6 3" xfId="361" xr:uid="{00000000-0005-0000-0000-0000ED020000}"/>
    <cellStyle name="60% - Accent6 3 2" xfId="362" xr:uid="{00000000-0005-0000-0000-0000EE020000}"/>
    <cellStyle name="60% - Accent6 3 2 2" xfId="4914" xr:uid="{00000000-0005-0000-0000-0000EF020000}"/>
    <cellStyle name="60% - Accent6 3 3" xfId="363" xr:uid="{00000000-0005-0000-0000-0000F0020000}"/>
    <cellStyle name="60% - Accent6 3 4" xfId="364" xr:uid="{00000000-0005-0000-0000-0000F1020000}"/>
    <cellStyle name="60% - Accent6 3 5" xfId="365" xr:uid="{00000000-0005-0000-0000-0000F2020000}"/>
    <cellStyle name="60% - Accent6 3 6" xfId="366" xr:uid="{00000000-0005-0000-0000-0000F3020000}"/>
    <cellStyle name="60% - Accent6 3 7" xfId="2448" xr:uid="{00000000-0005-0000-0000-0000F4020000}"/>
    <cellStyle name="60% - Accent6 4" xfId="367" xr:uid="{00000000-0005-0000-0000-0000F5020000}"/>
    <cellStyle name="60% - Accent6 5" xfId="368" xr:uid="{00000000-0005-0000-0000-0000F6020000}"/>
    <cellStyle name="60% - Accent6 5 2" xfId="4249" xr:uid="{00000000-0005-0000-0000-0000F7020000}"/>
    <cellStyle name="60% - Accent6 6" xfId="5049" xr:uid="{00000000-0005-0000-0000-0000F8020000}"/>
    <cellStyle name="60% - Accent6 6 2" xfId="5459" xr:uid="{00000000-0005-0000-0000-0000F9020000}"/>
    <cellStyle name="60% - Accent6 7" xfId="5138" xr:uid="{00000000-0005-0000-0000-0000FA020000}"/>
    <cellStyle name="60% - Accent6 8" xfId="4635" xr:uid="{00000000-0005-0000-0000-0000FB020000}"/>
    <cellStyle name="60% - Accent6 9" xfId="1594" xr:uid="{00000000-0005-0000-0000-0000FC020000}"/>
    <cellStyle name="60% - ส่วนที่ถูกเน้น1 2" xfId="4250" xr:uid="{00000000-0005-0000-0000-0000FD020000}"/>
    <cellStyle name="60% - ส่วนที่ถูกเน้น2 2" xfId="4251" xr:uid="{00000000-0005-0000-0000-0000FE020000}"/>
    <cellStyle name="60% - ส่วนที่ถูกเน้น3 2" xfId="4252" xr:uid="{00000000-0005-0000-0000-0000FF020000}"/>
    <cellStyle name="60% - ส่วนที่ถูกเน้น4 2" xfId="4253" xr:uid="{00000000-0005-0000-0000-000000030000}"/>
    <cellStyle name="60% - ส่วนที่ถูกเน้น5 2" xfId="4254" xr:uid="{00000000-0005-0000-0000-000001030000}"/>
    <cellStyle name="60% - ส่วนที่ถูกเน้น6 2" xfId="4255" xr:uid="{00000000-0005-0000-0000-000002030000}"/>
    <cellStyle name="6Ab&amp;&amp;L&amp;&quot;Book Antiqua,Regular&quot;&amp;F. &amp;A_x000a_&amp;D, &amp;Tb" xfId="369" xr:uid="{00000000-0005-0000-0000-000003030000}"/>
    <cellStyle name="75" xfId="370" xr:uid="{00000000-0005-0000-0000-000004030000}"/>
    <cellStyle name="75 2" xfId="371" xr:uid="{00000000-0005-0000-0000-000005030000}"/>
    <cellStyle name="75 3" xfId="372" xr:uid="{00000000-0005-0000-0000-000006030000}"/>
    <cellStyle name="75 4" xfId="373" xr:uid="{00000000-0005-0000-0000-000007030000}"/>
    <cellStyle name="75 5" xfId="374" xr:uid="{00000000-0005-0000-0000-000008030000}"/>
    <cellStyle name="75 6" xfId="375" xr:uid="{00000000-0005-0000-0000-000009030000}"/>
    <cellStyle name="75 7" xfId="376" xr:uid="{00000000-0005-0000-0000-00000A030000}"/>
    <cellStyle name="75 8" xfId="4256" xr:uid="{00000000-0005-0000-0000-00000B030000}"/>
    <cellStyle name="75 9" xfId="1595" xr:uid="{00000000-0005-0000-0000-00000C030000}"/>
    <cellStyle name="A_x0001_" xfId="377" xr:uid="{00000000-0005-0000-0000-00000D030000}"/>
    <cellStyle name="A_x0001_ 2" xfId="378" xr:uid="{00000000-0005-0000-0000-00000E030000}"/>
    <cellStyle name="A_x0001_ 2 2" xfId="2449" xr:uid="{00000000-0005-0000-0000-00000F030000}"/>
    <cellStyle name="A_x0001_ 3" xfId="379" xr:uid="{00000000-0005-0000-0000-000010030000}"/>
    <cellStyle name="A_x0001_ 4" xfId="380" xr:uid="{00000000-0005-0000-0000-000011030000}"/>
    <cellStyle name="A_x0001_ 5" xfId="381" xr:uid="{00000000-0005-0000-0000-000012030000}"/>
    <cellStyle name="A_x0001_ 6" xfId="382" xr:uid="{00000000-0005-0000-0000-000013030000}"/>
    <cellStyle name="A_x0001_ 7" xfId="383" xr:uid="{00000000-0005-0000-0000-000014030000}"/>
    <cellStyle name="AA FRAME" xfId="384" xr:uid="{00000000-0005-0000-0000-000015030000}"/>
    <cellStyle name="AA HEADING" xfId="385" xr:uid="{00000000-0005-0000-0000-000016030000}"/>
    <cellStyle name="AA INITIALS" xfId="386" xr:uid="{00000000-0005-0000-0000-000017030000}"/>
    <cellStyle name="AA INPUT" xfId="387" xr:uid="{00000000-0005-0000-0000-000018030000}"/>
    <cellStyle name="AA LOCK" xfId="388" xr:uid="{00000000-0005-0000-0000-000019030000}"/>
    <cellStyle name="AA MGR NAME" xfId="389" xr:uid="{00000000-0005-0000-0000-00001A030000}"/>
    <cellStyle name="AA NORMAL" xfId="390" xr:uid="{00000000-0005-0000-0000-00001B030000}"/>
    <cellStyle name="AA NUMBER" xfId="391" xr:uid="{00000000-0005-0000-0000-00001C030000}"/>
    <cellStyle name="AA NUMBER 2" xfId="392" xr:uid="{00000000-0005-0000-0000-00001D030000}"/>
    <cellStyle name="AA NUMBER2" xfId="393" xr:uid="{00000000-0005-0000-0000-00001E030000}"/>
    <cellStyle name="AA NUMBER2 2" xfId="394" xr:uid="{00000000-0005-0000-0000-00001F030000}"/>
    <cellStyle name="AA QUESTION" xfId="395" xr:uid="{00000000-0005-0000-0000-000020030000}"/>
    <cellStyle name="AA SHADE" xfId="396" xr:uid="{00000000-0005-0000-0000-000021030000}"/>
    <cellStyle name="Accent1 - 20%" xfId="2451" xr:uid="{00000000-0005-0000-0000-000022030000}"/>
    <cellStyle name="Accent1 - 20% 10" xfId="2452" xr:uid="{00000000-0005-0000-0000-000023030000}"/>
    <cellStyle name="Accent1 - 20% 11" xfId="2453" xr:uid="{00000000-0005-0000-0000-000024030000}"/>
    <cellStyle name="Accent1 - 20% 12" xfId="2454" xr:uid="{00000000-0005-0000-0000-000025030000}"/>
    <cellStyle name="Accent1 - 20% 13" xfId="2455" xr:uid="{00000000-0005-0000-0000-000026030000}"/>
    <cellStyle name="Accent1 - 20% 14" xfId="2456" xr:uid="{00000000-0005-0000-0000-000027030000}"/>
    <cellStyle name="Accent1 - 20% 15" xfId="2457" xr:uid="{00000000-0005-0000-0000-000028030000}"/>
    <cellStyle name="Accent1 - 20% 16" xfId="2458" xr:uid="{00000000-0005-0000-0000-000029030000}"/>
    <cellStyle name="Accent1 - 20% 17" xfId="2459" xr:uid="{00000000-0005-0000-0000-00002A030000}"/>
    <cellStyle name="Accent1 - 20% 18" xfId="2460" xr:uid="{00000000-0005-0000-0000-00002B030000}"/>
    <cellStyle name="Accent1 - 20% 19" xfId="2461" xr:uid="{00000000-0005-0000-0000-00002C030000}"/>
    <cellStyle name="Accent1 - 20% 2" xfId="2462" xr:uid="{00000000-0005-0000-0000-00002D030000}"/>
    <cellStyle name="Accent1 - 20% 20" xfId="2463" xr:uid="{00000000-0005-0000-0000-00002E030000}"/>
    <cellStyle name="Accent1 - 20% 21" xfId="2464" xr:uid="{00000000-0005-0000-0000-00002F030000}"/>
    <cellStyle name="Accent1 - 20% 22" xfId="2465" xr:uid="{00000000-0005-0000-0000-000030030000}"/>
    <cellStyle name="Accent1 - 20% 23" xfId="2466" xr:uid="{00000000-0005-0000-0000-000031030000}"/>
    <cellStyle name="Accent1 - 20% 24" xfId="2467" xr:uid="{00000000-0005-0000-0000-000032030000}"/>
    <cellStyle name="Accent1 - 20% 3" xfId="2468" xr:uid="{00000000-0005-0000-0000-000033030000}"/>
    <cellStyle name="Accent1 - 20% 4" xfId="2469" xr:uid="{00000000-0005-0000-0000-000034030000}"/>
    <cellStyle name="Accent1 - 20% 5" xfId="2470" xr:uid="{00000000-0005-0000-0000-000035030000}"/>
    <cellStyle name="Accent1 - 20% 6" xfId="2471" xr:uid="{00000000-0005-0000-0000-000036030000}"/>
    <cellStyle name="Accent1 - 20% 7" xfId="2472" xr:uid="{00000000-0005-0000-0000-000037030000}"/>
    <cellStyle name="Accent1 - 20% 8" xfId="2473" xr:uid="{00000000-0005-0000-0000-000038030000}"/>
    <cellStyle name="Accent1 - 20% 9" xfId="2474" xr:uid="{00000000-0005-0000-0000-000039030000}"/>
    <cellStyle name="Accent1 - 40%" xfId="2475" xr:uid="{00000000-0005-0000-0000-00003A030000}"/>
    <cellStyle name="Accent1 - 40% 10" xfId="2476" xr:uid="{00000000-0005-0000-0000-00003B030000}"/>
    <cellStyle name="Accent1 - 40% 11" xfId="2477" xr:uid="{00000000-0005-0000-0000-00003C030000}"/>
    <cellStyle name="Accent1 - 40% 12" xfId="2478" xr:uid="{00000000-0005-0000-0000-00003D030000}"/>
    <cellStyle name="Accent1 - 40% 13" xfId="2479" xr:uid="{00000000-0005-0000-0000-00003E030000}"/>
    <cellStyle name="Accent1 - 40% 14" xfId="2480" xr:uid="{00000000-0005-0000-0000-00003F030000}"/>
    <cellStyle name="Accent1 - 40% 15" xfId="2481" xr:uid="{00000000-0005-0000-0000-000040030000}"/>
    <cellStyle name="Accent1 - 40% 16" xfId="2482" xr:uid="{00000000-0005-0000-0000-000041030000}"/>
    <cellStyle name="Accent1 - 40% 17" xfId="2483" xr:uid="{00000000-0005-0000-0000-000042030000}"/>
    <cellStyle name="Accent1 - 40% 18" xfId="2484" xr:uid="{00000000-0005-0000-0000-000043030000}"/>
    <cellStyle name="Accent1 - 40% 19" xfId="2485" xr:uid="{00000000-0005-0000-0000-000044030000}"/>
    <cellStyle name="Accent1 - 40% 2" xfId="2486" xr:uid="{00000000-0005-0000-0000-000045030000}"/>
    <cellStyle name="Accent1 - 40% 20" xfId="2487" xr:uid="{00000000-0005-0000-0000-000046030000}"/>
    <cellStyle name="Accent1 - 40% 21" xfId="2488" xr:uid="{00000000-0005-0000-0000-000047030000}"/>
    <cellStyle name="Accent1 - 40% 22" xfId="2489" xr:uid="{00000000-0005-0000-0000-000048030000}"/>
    <cellStyle name="Accent1 - 40% 23" xfId="2490" xr:uid="{00000000-0005-0000-0000-000049030000}"/>
    <cellStyle name="Accent1 - 40% 24" xfId="2491" xr:uid="{00000000-0005-0000-0000-00004A030000}"/>
    <cellStyle name="Accent1 - 40% 3" xfId="2492" xr:uid="{00000000-0005-0000-0000-00004B030000}"/>
    <cellStyle name="Accent1 - 40% 4" xfId="2493" xr:uid="{00000000-0005-0000-0000-00004C030000}"/>
    <cellStyle name="Accent1 - 40% 5" xfId="2494" xr:uid="{00000000-0005-0000-0000-00004D030000}"/>
    <cellStyle name="Accent1 - 40% 6" xfId="2495" xr:uid="{00000000-0005-0000-0000-00004E030000}"/>
    <cellStyle name="Accent1 - 40% 7" xfId="2496" xr:uid="{00000000-0005-0000-0000-00004F030000}"/>
    <cellStyle name="Accent1 - 40% 8" xfId="2497" xr:uid="{00000000-0005-0000-0000-000050030000}"/>
    <cellStyle name="Accent1 - 40% 9" xfId="2498" xr:uid="{00000000-0005-0000-0000-000051030000}"/>
    <cellStyle name="Accent1 - 60%" xfId="2499" xr:uid="{00000000-0005-0000-0000-000052030000}"/>
    <cellStyle name="Accent1 10" xfId="4199" xr:uid="{00000000-0005-0000-0000-000053030000}"/>
    <cellStyle name="Accent1 10 2" xfId="4275" xr:uid="{00000000-0005-0000-0000-000054030000}"/>
    <cellStyle name="Accent1 11" xfId="4165" xr:uid="{00000000-0005-0000-0000-000055030000}"/>
    <cellStyle name="Accent1 11 2" xfId="4276" xr:uid="{00000000-0005-0000-0000-000056030000}"/>
    <cellStyle name="Accent1 12" xfId="4277" xr:uid="{00000000-0005-0000-0000-000057030000}"/>
    <cellStyle name="Accent1 13" xfId="4278" xr:uid="{00000000-0005-0000-0000-000058030000}"/>
    <cellStyle name="Accent1 14" xfId="4279" xr:uid="{00000000-0005-0000-0000-000059030000}"/>
    <cellStyle name="Accent1 15" xfId="4280" xr:uid="{00000000-0005-0000-0000-00005A030000}"/>
    <cellStyle name="Accent1 16" xfId="4281" xr:uid="{00000000-0005-0000-0000-00005B030000}"/>
    <cellStyle name="Accent1 16 2" xfId="5436" xr:uid="{00000000-0005-0000-0000-00005C030000}"/>
    <cellStyle name="Accent1 17" xfId="4282" xr:uid="{00000000-0005-0000-0000-00005D030000}"/>
    <cellStyle name="Accent1 17 2" xfId="5618" xr:uid="{00000000-0005-0000-0000-00005E030000}"/>
    <cellStyle name="Accent1 18" xfId="4283" xr:uid="{00000000-0005-0000-0000-00005F030000}"/>
    <cellStyle name="Accent1 18 2" xfId="5599" xr:uid="{00000000-0005-0000-0000-000060030000}"/>
    <cellStyle name="Accent1 19" xfId="4284" xr:uid="{00000000-0005-0000-0000-000061030000}"/>
    <cellStyle name="Accent1 19 2" xfId="5590" xr:uid="{00000000-0005-0000-0000-000062030000}"/>
    <cellStyle name="Accent1 2" xfId="397" xr:uid="{00000000-0005-0000-0000-000063030000}"/>
    <cellStyle name="Accent1 2 2" xfId="398" xr:uid="{00000000-0005-0000-0000-000064030000}"/>
    <cellStyle name="Accent1 2 2 2" xfId="2501" xr:uid="{00000000-0005-0000-0000-000065030000}"/>
    <cellStyle name="Accent1 2 3" xfId="399" xr:uid="{00000000-0005-0000-0000-000066030000}"/>
    <cellStyle name="Accent1 2 3 2" xfId="2502" xr:uid="{00000000-0005-0000-0000-000067030000}"/>
    <cellStyle name="Accent1 2 4" xfId="400" xr:uid="{00000000-0005-0000-0000-000068030000}"/>
    <cellStyle name="Accent1 2 4 2" xfId="4969" xr:uid="{00000000-0005-0000-0000-000069030000}"/>
    <cellStyle name="Accent1 2 5" xfId="401" xr:uid="{00000000-0005-0000-0000-00006A030000}"/>
    <cellStyle name="Accent1 2 5 2" xfId="2500" xr:uid="{00000000-0005-0000-0000-00006B030000}"/>
    <cellStyle name="Accent1 2 6" xfId="402" xr:uid="{00000000-0005-0000-0000-00006C030000}"/>
    <cellStyle name="Accent1 2 7" xfId="1935" xr:uid="{00000000-0005-0000-0000-00006D030000}"/>
    <cellStyle name="Accent1 20" xfId="4285" xr:uid="{00000000-0005-0000-0000-00006E030000}"/>
    <cellStyle name="Accent1 20 2" xfId="5588" xr:uid="{00000000-0005-0000-0000-00006F030000}"/>
    <cellStyle name="Accent1 21" xfId="4841" xr:uid="{00000000-0005-0000-0000-000070030000}"/>
    <cellStyle name="Accent1 21 2" xfId="5594" xr:uid="{00000000-0005-0000-0000-000071030000}"/>
    <cellStyle name="Accent1 22" xfId="5051" xr:uid="{00000000-0005-0000-0000-000072030000}"/>
    <cellStyle name="Accent1 22 2" xfId="5587" xr:uid="{00000000-0005-0000-0000-000073030000}"/>
    <cellStyle name="Accent1 23" xfId="5598" xr:uid="{00000000-0005-0000-0000-000074030000}"/>
    <cellStyle name="Accent1 24" xfId="5593" xr:uid="{00000000-0005-0000-0000-000075030000}"/>
    <cellStyle name="Accent1 25" xfId="5355" xr:uid="{00000000-0005-0000-0000-000076030000}"/>
    <cellStyle name="Accent1 26" xfId="5626" xr:uid="{00000000-0005-0000-0000-000077030000}"/>
    <cellStyle name="Accent1 27" xfId="5686" xr:uid="{00000000-0005-0000-0000-000078030000}"/>
    <cellStyle name="Accent1 28" xfId="5654" xr:uid="{00000000-0005-0000-0000-000079030000}"/>
    <cellStyle name="Accent1 29" xfId="5730" xr:uid="{00000000-0005-0000-0000-00007A030000}"/>
    <cellStyle name="Accent1 3" xfId="403" xr:uid="{00000000-0005-0000-0000-00007B030000}"/>
    <cellStyle name="Accent1 3 2" xfId="404" xr:uid="{00000000-0005-0000-0000-00007C030000}"/>
    <cellStyle name="Accent1 3 3" xfId="405" xr:uid="{00000000-0005-0000-0000-00007D030000}"/>
    <cellStyle name="Accent1 3 4" xfId="406" xr:uid="{00000000-0005-0000-0000-00007E030000}"/>
    <cellStyle name="Accent1 3 5" xfId="407" xr:uid="{00000000-0005-0000-0000-00007F030000}"/>
    <cellStyle name="Accent1 3 6" xfId="408" xr:uid="{00000000-0005-0000-0000-000080030000}"/>
    <cellStyle name="Accent1 3 7" xfId="2503" xr:uid="{00000000-0005-0000-0000-000081030000}"/>
    <cellStyle name="Accent1 30" xfId="5813" xr:uid="{00000000-0005-0000-0000-000082030000}"/>
    <cellStyle name="Accent1 31" xfId="5838" xr:uid="{00000000-0005-0000-0000-000083030000}"/>
    <cellStyle name="Accent1 32" xfId="5843" xr:uid="{00000000-0005-0000-0000-000084030000}"/>
    <cellStyle name="Accent1 33" xfId="6037" xr:uid="{00000000-0005-0000-0000-000085030000}"/>
    <cellStyle name="Accent1 34" xfId="5022" xr:uid="{00000000-0005-0000-0000-000086030000}"/>
    <cellStyle name="Accent1 35" xfId="6137" xr:uid="{00000000-0005-0000-0000-000087030000}"/>
    <cellStyle name="Accent1 36" xfId="6192" xr:uid="{00000000-0005-0000-0000-000088030000}"/>
    <cellStyle name="Accent1 37" xfId="4838" xr:uid="{00000000-0005-0000-0000-000089030000}"/>
    <cellStyle name="Accent1 38" xfId="4709" xr:uid="{00000000-0005-0000-0000-00008A030000}"/>
    <cellStyle name="Accent1 39" xfId="1596" xr:uid="{00000000-0005-0000-0000-00008B030000}"/>
    <cellStyle name="Accent1 4" xfId="409" xr:uid="{00000000-0005-0000-0000-00008C030000}"/>
    <cellStyle name="Accent1 4 2" xfId="2504" xr:uid="{00000000-0005-0000-0000-00008D030000}"/>
    <cellStyle name="Accent1 40" xfId="1883" xr:uid="{00000000-0005-0000-0000-00008E030000}"/>
    <cellStyle name="Accent1 5" xfId="410" xr:uid="{00000000-0005-0000-0000-00008F030000}"/>
    <cellStyle name="Accent1 5 2" xfId="2505" xr:uid="{00000000-0005-0000-0000-000090030000}"/>
    <cellStyle name="Accent1 6" xfId="2506" xr:uid="{00000000-0005-0000-0000-000091030000}"/>
    <cellStyle name="Accent1 7" xfId="2507" xr:uid="{00000000-0005-0000-0000-000092030000}"/>
    <cellStyle name="Accent1 8" xfId="2450" xr:uid="{00000000-0005-0000-0000-000093030000}"/>
    <cellStyle name="Accent1 9" xfId="4164" xr:uid="{00000000-0005-0000-0000-000094030000}"/>
    <cellStyle name="Accent1 9 2" xfId="4286" xr:uid="{00000000-0005-0000-0000-000095030000}"/>
    <cellStyle name="Accent2 - 20%" xfId="2509" xr:uid="{00000000-0005-0000-0000-000096030000}"/>
    <cellStyle name="Accent2 - 20% 10" xfId="2510" xr:uid="{00000000-0005-0000-0000-000097030000}"/>
    <cellStyle name="Accent2 - 20% 11" xfId="2511" xr:uid="{00000000-0005-0000-0000-000098030000}"/>
    <cellStyle name="Accent2 - 20% 12" xfId="2512" xr:uid="{00000000-0005-0000-0000-000099030000}"/>
    <cellStyle name="Accent2 - 20% 13" xfId="2513" xr:uid="{00000000-0005-0000-0000-00009A030000}"/>
    <cellStyle name="Accent2 - 20% 14" xfId="2514" xr:uid="{00000000-0005-0000-0000-00009B030000}"/>
    <cellStyle name="Accent2 - 20% 15" xfId="2515" xr:uid="{00000000-0005-0000-0000-00009C030000}"/>
    <cellStyle name="Accent2 - 20% 16" xfId="2516" xr:uid="{00000000-0005-0000-0000-00009D030000}"/>
    <cellStyle name="Accent2 - 20% 17" xfId="2517" xr:uid="{00000000-0005-0000-0000-00009E030000}"/>
    <cellStyle name="Accent2 - 20% 18" xfId="2518" xr:uid="{00000000-0005-0000-0000-00009F030000}"/>
    <cellStyle name="Accent2 - 20% 19" xfId="2519" xr:uid="{00000000-0005-0000-0000-0000A0030000}"/>
    <cellStyle name="Accent2 - 20% 2" xfId="2520" xr:uid="{00000000-0005-0000-0000-0000A1030000}"/>
    <cellStyle name="Accent2 - 20% 20" xfId="2521" xr:uid="{00000000-0005-0000-0000-0000A2030000}"/>
    <cellStyle name="Accent2 - 20% 21" xfId="2522" xr:uid="{00000000-0005-0000-0000-0000A3030000}"/>
    <cellStyle name="Accent2 - 20% 22" xfId="2523" xr:uid="{00000000-0005-0000-0000-0000A4030000}"/>
    <cellStyle name="Accent2 - 20% 23" xfId="2524" xr:uid="{00000000-0005-0000-0000-0000A5030000}"/>
    <cellStyle name="Accent2 - 20% 24" xfId="2525" xr:uid="{00000000-0005-0000-0000-0000A6030000}"/>
    <cellStyle name="Accent2 - 20% 3" xfId="2526" xr:uid="{00000000-0005-0000-0000-0000A7030000}"/>
    <cellStyle name="Accent2 - 20% 4" xfId="2527" xr:uid="{00000000-0005-0000-0000-0000A8030000}"/>
    <cellStyle name="Accent2 - 20% 5" xfId="2528" xr:uid="{00000000-0005-0000-0000-0000A9030000}"/>
    <cellStyle name="Accent2 - 20% 6" xfId="2529" xr:uid="{00000000-0005-0000-0000-0000AA030000}"/>
    <cellStyle name="Accent2 - 20% 7" xfId="2530" xr:uid="{00000000-0005-0000-0000-0000AB030000}"/>
    <cellStyle name="Accent2 - 20% 8" xfId="2531" xr:uid="{00000000-0005-0000-0000-0000AC030000}"/>
    <cellStyle name="Accent2 - 20% 9" xfId="2532" xr:uid="{00000000-0005-0000-0000-0000AD030000}"/>
    <cellStyle name="Accent2 - 40%" xfId="2533" xr:uid="{00000000-0005-0000-0000-0000AE030000}"/>
    <cellStyle name="Accent2 - 40% 10" xfId="2534" xr:uid="{00000000-0005-0000-0000-0000AF030000}"/>
    <cellStyle name="Accent2 - 40% 11" xfId="2535" xr:uid="{00000000-0005-0000-0000-0000B0030000}"/>
    <cellStyle name="Accent2 - 40% 12" xfId="2536" xr:uid="{00000000-0005-0000-0000-0000B1030000}"/>
    <cellStyle name="Accent2 - 40% 13" xfId="2537" xr:uid="{00000000-0005-0000-0000-0000B2030000}"/>
    <cellStyle name="Accent2 - 40% 14" xfId="2538" xr:uid="{00000000-0005-0000-0000-0000B3030000}"/>
    <cellStyle name="Accent2 - 40% 15" xfId="2539" xr:uid="{00000000-0005-0000-0000-0000B4030000}"/>
    <cellStyle name="Accent2 - 40% 16" xfId="2540" xr:uid="{00000000-0005-0000-0000-0000B5030000}"/>
    <cellStyle name="Accent2 - 40% 17" xfId="2541" xr:uid="{00000000-0005-0000-0000-0000B6030000}"/>
    <cellStyle name="Accent2 - 40% 18" xfId="2542" xr:uid="{00000000-0005-0000-0000-0000B7030000}"/>
    <cellStyle name="Accent2 - 40% 19" xfId="2543" xr:uid="{00000000-0005-0000-0000-0000B8030000}"/>
    <cellStyle name="Accent2 - 40% 2" xfId="2544" xr:uid="{00000000-0005-0000-0000-0000B9030000}"/>
    <cellStyle name="Accent2 - 40% 20" xfId="2545" xr:uid="{00000000-0005-0000-0000-0000BA030000}"/>
    <cellStyle name="Accent2 - 40% 21" xfId="2546" xr:uid="{00000000-0005-0000-0000-0000BB030000}"/>
    <cellStyle name="Accent2 - 40% 22" xfId="2547" xr:uid="{00000000-0005-0000-0000-0000BC030000}"/>
    <cellStyle name="Accent2 - 40% 23" xfId="2548" xr:uid="{00000000-0005-0000-0000-0000BD030000}"/>
    <cellStyle name="Accent2 - 40% 24" xfId="2549" xr:uid="{00000000-0005-0000-0000-0000BE030000}"/>
    <cellStyle name="Accent2 - 40% 3" xfId="2550" xr:uid="{00000000-0005-0000-0000-0000BF030000}"/>
    <cellStyle name="Accent2 - 40% 4" xfId="2551" xr:uid="{00000000-0005-0000-0000-0000C0030000}"/>
    <cellStyle name="Accent2 - 40% 5" xfId="2552" xr:uid="{00000000-0005-0000-0000-0000C1030000}"/>
    <cellStyle name="Accent2 - 40% 6" xfId="2553" xr:uid="{00000000-0005-0000-0000-0000C2030000}"/>
    <cellStyle name="Accent2 - 40% 7" xfId="2554" xr:uid="{00000000-0005-0000-0000-0000C3030000}"/>
    <cellStyle name="Accent2 - 40% 8" xfId="2555" xr:uid="{00000000-0005-0000-0000-0000C4030000}"/>
    <cellStyle name="Accent2 - 40% 9" xfId="2556" xr:uid="{00000000-0005-0000-0000-0000C5030000}"/>
    <cellStyle name="Accent2 - 60%" xfId="2557" xr:uid="{00000000-0005-0000-0000-0000C6030000}"/>
    <cellStyle name="Accent2 10" xfId="4198" xr:uid="{00000000-0005-0000-0000-0000C7030000}"/>
    <cellStyle name="Accent2 10 2" xfId="4288" xr:uid="{00000000-0005-0000-0000-0000C8030000}"/>
    <cellStyle name="Accent2 11" xfId="4167" xr:uid="{00000000-0005-0000-0000-0000C9030000}"/>
    <cellStyle name="Accent2 11 2" xfId="4289" xr:uid="{00000000-0005-0000-0000-0000CA030000}"/>
    <cellStyle name="Accent2 12" xfId="4290" xr:uid="{00000000-0005-0000-0000-0000CB030000}"/>
    <cellStyle name="Accent2 13" xfId="4291" xr:uid="{00000000-0005-0000-0000-0000CC030000}"/>
    <cellStyle name="Accent2 14" xfId="4292" xr:uid="{00000000-0005-0000-0000-0000CD030000}"/>
    <cellStyle name="Accent2 15" xfId="4293" xr:uid="{00000000-0005-0000-0000-0000CE030000}"/>
    <cellStyle name="Accent2 16" xfId="4294" xr:uid="{00000000-0005-0000-0000-0000CF030000}"/>
    <cellStyle name="Accent2 16 2" xfId="5440" xr:uid="{00000000-0005-0000-0000-0000D0030000}"/>
    <cellStyle name="Accent2 17" xfId="4295" xr:uid="{00000000-0005-0000-0000-0000D1030000}"/>
    <cellStyle name="Accent2 17 2" xfId="5619" xr:uid="{00000000-0005-0000-0000-0000D2030000}"/>
    <cellStyle name="Accent2 18" xfId="4296" xr:uid="{00000000-0005-0000-0000-0000D3030000}"/>
    <cellStyle name="Accent2 18 2" xfId="5595" xr:uid="{00000000-0005-0000-0000-0000D4030000}"/>
    <cellStyle name="Accent2 19" xfId="4297" xr:uid="{00000000-0005-0000-0000-0000D5030000}"/>
    <cellStyle name="Accent2 19 2" xfId="5584" xr:uid="{00000000-0005-0000-0000-0000D6030000}"/>
    <cellStyle name="Accent2 2" xfId="411" xr:uid="{00000000-0005-0000-0000-0000D7030000}"/>
    <cellStyle name="Accent2 2 2" xfId="412" xr:uid="{00000000-0005-0000-0000-0000D8030000}"/>
    <cellStyle name="Accent2 2 2 2" xfId="2559" xr:uid="{00000000-0005-0000-0000-0000D9030000}"/>
    <cellStyle name="Accent2 2 3" xfId="413" xr:uid="{00000000-0005-0000-0000-0000DA030000}"/>
    <cellStyle name="Accent2 2 3 2" xfId="2560" xr:uid="{00000000-0005-0000-0000-0000DB030000}"/>
    <cellStyle name="Accent2 2 4" xfId="414" xr:uid="{00000000-0005-0000-0000-0000DC030000}"/>
    <cellStyle name="Accent2 2 4 2" xfId="4913" xr:uid="{00000000-0005-0000-0000-0000DD030000}"/>
    <cellStyle name="Accent2 2 5" xfId="415" xr:uid="{00000000-0005-0000-0000-0000DE030000}"/>
    <cellStyle name="Accent2 2 5 2" xfId="2558" xr:uid="{00000000-0005-0000-0000-0000DF030000}"/>
    <cellStyle name="Accent2 2 6" xfId="416" xr:uid="{00000000-0005-0000-0000-0000E0030000}"/>
    <cellStyle name="Accent2 2 7" xfId="1936" xr:uid="{00000000-0005-0000-0000-0000E1030000}"/>
    <cellStyle name="Accent2 20" xfId="4298" xr:uid="{00000000-0005-0000-0000-0000E2030000}"/>
    <cellStyle name="Accent2 20 2" xfId="5578" xr:uid="{00000000-0005-0000-0000-0000E3030000}"/>
    <cellStyle name="Accent2 21" xfId="4842" xr:uid="{00000000-0005-0000-0000-0000E4030000}"/>
    <cellStyle name="Accent2 21 2" xfId="5572" xr:uid="{00000000-0005-0000-0000-0000E5030000}"/>
    <cellStyle name="Accent2 22" xfId="5052" xr:uid="{00000000-0005-0000-0000-0000E6030000}"/>
    <cellStyle name="Accent2 22 2" xfId="5566" xr:uid="{00000000-0005-0000-0000-0000E7030000}"/>
    <cellStyle name="Accent2 23" xfId="5560" xr:uid="{00000000-0005-0000-0000-0000E8030000}"/>
    <cellStyle name="Accent2 24" xfId="5556" xr:uid="{00000000-0005-0000-0000-0000E9030000}"/>
    <cellStyle name="Accent2 25" xfId="5354" xr:uid="{00000000-0005-0000-0000-0000EA030000}"/>
    <cellStyle name="Accent2 26" xfId="5627" xr:uid="{00000000-0005-0000-0000-0000EB030000}"/>
    <cellStyle name="Accent2 27" xfId="5685" xr:uid="{00000000-0005-0000-0000-0000EC030000}"/>
    <cellStyle name="Accent2 28" xfId="5655" xr:uid="{00000000-0005-0000-0000-0000ED030000}"/>
    <cellStyle name="Accent2 29" xfId="5731" xr:uid="{00000000-0005-0000-0000-0000EE030000}"/>
    <cellStyle name="Accent2 3" xfId="417" xr:uid="{00000000-0005-0000-0000-0000EF030000}"/>
    <cellStyle name="Accent2 3 2" xfId="418" xr:uid="{00000000-0005-0000-0000-0000F0030000}"/>
    <cellStyle name="Accent2 3 3" xfId="419" xr:uid="{00000000-0005-0000-0000-0000F1030000}"/>
    <cellStyle name="Accent2 3 4" xfId="420" xr:uid="{00000000-0005-0000-0000-0000F2030000}"/>
    <cellStyle name="Accent2 3 5" xfId="421" xr:uid="{00000000-0005-0000-0000-0000F3030000}"/>
    <cellStyle name="Accent2 3 6" xfId="422" xr:uid="{00000000-0005-0000-0000-0000F4030000}"/>
    <cellStyle name="Accent2 3 7" xfId="2561" xr:uid="{00000000-0005-0000-0000-0000F5030000}"/>
    <cellStyle name="Accent2 30" xfId="5814" xr:uid="{00000000-0005-0000-0000-0000F6030000}"/>
    <cellStyle name="Accent2 31" xfId="5837" xr:uid="{00000000-0005-0000-0000-0000F7030000}"/>
    <cellStyle name="Accent2 32" xfId="5844" xr:uid="{00000000-0005-0000-0000-0000F8030000}"/>
    <cellStyle name="Accent2 33" xfId="6038" xr:uid="{00000000-0005-0000-0000-0000F9030000}"/>
    <cellStyle name="Accent2 34" xfId="5025" xr:uid="{00000000-0005-0000-0000-0000FA030000}"/>
    <cellStyle name="Accent2 35" xfId="6138" xr:uid="{00000000-0005-0000-0000-0000FB030000}"/>
    <cellStyle name="Accent2 36" xfId="6188" xr:uid="{00000000-0005-0000-0000-0000FC030000}"/>
    <cellStyle name="Accent2 37" xfId="4826" xr:uid="{00000000-0005-0000-0000-0000FD030000}"/>
    <cellStyle name="Accent2 38" xfId="4674" xr:uid="{00000000-0005-0000-0000-0000FE030000}"/>
    <cellStyle name="Accent2 39" xfId="1597" xr:uid="{00000000-0005-0000-0000-0000FF030000}"/>
    <cellStyle name="Accent2 4" xfId="423" xr:uid="{00000000-0005-0000-0000-000000040000}"/>
    <cellStyle name="Accent2 4 2" xfId="2562" xr:uid="{00000000-0005-0000-0000-000001040000}"/>
    <cellStyle name="Accent2 40" xfId="1731" xr:uid="{00000000-0005-0000-0000-000002040000}"/>
    <cellStyle name="Accent2 5" xfId="424" xr:uid="{00000000-0005-0000-0000-000003040000}"/>
    <cellStyle name="Accent2 5 2" xfId="2563" xr:uid="{00000000-0005-0000-0000-000004040000}"/>
    <cellStyle name="Accent2 6" xfId="2564" xr:uid="{00000000-0005-0000-0000-000005040000}"/>
    <cellStyle name="Accent2 7" xfId="2565" xr:uid="{00000000-0005-0000-0000-000006040000}"/>
    <cellStyle name="Accent2 8" xfId="2508" xr:uid="{00000000-0005-0000-0000-000007040000}"/>
    <cellStyle name="Accent2 9" xfId="4166" xr:uid="{00000000-0005-0000-0000-000008040000}"/>
    <cellStyle name="Accent2 9 2" xfId="4299" xr:uid="{00000000-0005-0000-0000-000009040000}"/>
    <cellStyle name="Accent3 - 20%" xfId="2567" xr:uid="{00000000-0005-0000-0000-00000A040000}"/>
    <cellStyle name="Accent3 - 20% 10" xfId="2568" xr:uid="{00000000-0005-0000-0000-00000B040000}"/>
    <cellStyle name="Accent3 - 20% 11" xfId="2569" xr:uid="{00000000-0005-0000-0000-00000C040000}"/>
    <cellStyle name="Accent3 - 20% 12" xfId="2570" xr:uid="{00000000-0005-0000-0000-00000D040000}"/>
    <cellStyle name="Accent3 - 20% 13" xfId="2571" xr:uid="{00000000-0005-0000-0000-00000E040000}"/>
    <cellStyle name="Accent3 - 20% 14" xfId="2572" xr:uid="{00000000-0005-0000-0000-00000F040000}"/>
    <cellStyle name="Accent3 - 20% 15" xfId="2573" xr:uid="{00000000-0005-0000-0000-000010040000}"/>
    <cellStyle name="Accent3 - 20% 16" xfId="2574" xr:uid="{00000000-0005-0000-0000-000011040000}"/>
    <cellStyle name="Accent3 - 20% 17" xfId="2575" xr:uid="{00000000-0005-0000-0000-000012040000}"/>
    <cellStyle name="Accent3 - 20% 18" xfId="2576" xr:uid="{00000000-0005-0000-0000-000013040000}"/>
    <cellStyle name="Accent3 - 20% 19" xfId="2577" xr:uid="{00000000-0005-0000-0000-000014040000}"/>
    <cellStyle name="Accent3 - 20% 2" xfId="2578" xr:uid="{00000000-0005-0000-0000-000015040000}"/>
    <cellStyle name="Accent3 - 20% 20" xfId="2579" xr:uid="{00000000-0005-0000-0000-000016040000}"/>
    <cellStyle name="Accent3 - 20% 21" xfId="2580" xr:uid="{00000000-0005-0000-0000-000017040000}"/>
    <cellStyle name="Accent3 - 20% 22" xfId="2581" xr:uid="{00000000-0005-0000-0000-000018040000}"/>
    <cellStyle name="Accent3 - 20% 23" xfId="2582" xr:uid="{00000000-0005-0000-0000-000019040000}"/>
    <cellStyle name="Accent3 - 20% 24" xfId="2583" xr:uid="{00000000-0005-0000-0000-00001A040000}"/>
    <cellStyle name="Accent3 - 20% 3" xfId="2584" xr:uid="{00000000-0005-0000-0000-00001B040000}"/>
    <cellStyle name="Accent3 - 20% 4" xfId="2585" xr:uid="{00000000-0005-0000-0000-00001C040000}"/>
    <cellStyle name="Accent3 - 20% 5" xfId="2586" xr:uid="{00000000-0005-0000-0000-00001D040000}"/>
    <cellStyle name="Accent3 - 20% 6" xfId="2587" xr:uid="{00000000-0005-0000-0000-00001E040000}"/>
    <cellStyle name="Accent3 - 20% 7" xfId="2588" xr:uid="{00000000-0005-0000-0000-00001F040000}"/>
    <cellStyle name="Accent3 - 20% 8" xfId="2589" xr:uid="{00000000-0005-0000-0000-000020040000}"/>
    <cellStyle name="Accent3 - 20% 9" xfId="2590" xr:uid="{00000000-0005-0000-0000-000021040000}"/>
    <cellStyle name="Accent3 - 40%" xfId="2591" xr:uid="{00000000-0005-0000-0000-000022040000}"/>
    <cellStyle name="Accent3 - 40% 10" xfId="2592" xr:uid="{00000000-0005-0000-0000-000023040000}"/>
    <cellStyle name="Accent3 - 40% 11" xfId="2593" xr:uid="{00000000-0005-0000-0000-000024040000}"/>
    <cellStyle name="Accent3 - 40% 12" xfId="2594" xr:uid="{00000000-0005-0000-0000-000025040000}"/>
    <cellStyle name="Accent3 - 40% 13" xfId="2595" xr:uid="{00000000-0005-0000-0000-000026040000}"/>
    <cellStyle name="Accent3 - 40% 14" xfId="2596" xr:uid="{00000000-0005-0000-0000-000027040000}"/>
    <cellStyle name="Accent3 - 40% 15" xfId="2597" xr:uid="{00000000-0005-0000-0000-000028040000}"/>
    <cellStyle name="Accent3 - 40% 16" xfId="2598" xr:uid="{00000000-0005-0000-0000-000029040000}"/>
    <cellStyle name="Accent3 - 40% 17" xfId="2599" xr:uid="{00000000-0005-0000-0000-00002A040000}"/>
    <cellStyle name="Accent3 - 40% 18" xfId="2600" xr:uid="{00000000-0005-0000-0000-00002B040000}"/>
    <cellStyle name="Accent3 - 40% 19" xfId="2601" xr:uid="{00000000-0005-0000-0000-00002C040000}"/>
    <cellStyle name="Accent3 - 40% 2" xfId="2602" xr:uid="{00000000-0005-0000-0000-00002D040000}"/>
    <cellStyle name="Accent3 - 40% 20" xfId="2603" xr:uid="{00000000-0005-0000-0000-00002E040000}"/>
    <cellStyle name="Accent3 - 40% 21" xfId="2604" xr:uid="{00000000-0005-0000-0000-00002F040000}"/>
    <cellStyle name="Accent3 - 40% 22" xfId="2605" xr:uid="{00000000-0005-0000-0000-000030040000}"/>
    <cellStyle name="Accent3 - 40% 23" xfId="2606" xr:uid="{00000000-0005-0000-0000-000031040000}"/>
    <cellStyle name="Accent3 - 40% 24" xfId="2607" xr:uid="{00000000-0005-0000-0000-000032040000}"/>
    <cellStyle name="Accent3 - 40% 3" xfId="2608" xr:uid="{00000000-0005-0000-0000-000033040000}"/>
    <cellStyle name="Accent3 - 40% 4" xfId="2609" xr:uid="{00000000-0005-0000-0000-000034040000}"/>
    <cellStyle name="Accent3 - 40% 5" xfId="2610" xr:uid="{00000000-0005-0000-0000-000035040000}"/>
    <cellStyle name="Accent3 - 40% 6" xfId="2611" xr:uid="{00000000-0005-0000-0000-000036040000}"/>
    <cellStyle name="Accent3 - 40% 7" xfId="2612" xr:uid="{00000000-0005-0000-0000-000037040000}"/>
    <cellStyle name="Accent3 - 40% 8" xfId="2613" xr:uid="{00000000-0005-0000-0000-000038040000}"/>
    <cellStyle name="Accent3 - 40% 9" xfId="2614" xr:uid="{00000000-0005-0000-0000-000039040000}"/>
    <cellStyle name="Accent3 - 60%" xfId="2615" xr:uid="{00000000-0005-0000-0000-00003A040000}"/>
    <cellStyle name="Accent3 10" xfId="4197" xr:uid="{00000000-0005-0000-0000-00003B040000}"/>
    <cellStyle name="Accent3 10 2" xfId="4300" xr:uid="{00000000-0005-0000-0000-00003C040000}"/>
    <cellStyle name="Accent3 11" xfId="4169" xr:uid="{00000000-0005-0000-0000-00003D040000}"/>
    <cellStyle name="Accent3 11 2" xfId="4301" xr:uid="{00000000-0005-0000-0000-00003E040000}"/>
    <cellStyle name="Accent3 12" xfId="4302" xr:uid="{00000000-0005-0000-0000-00003F040000}"/>
    <cellStyle name="Accent3 13" xfId="4303" xr:uid="{00000000-0005-0000-0000-000040040000}"/>
    <cellStyle name="Accent3 14" xfId="4304" xr:uid="{00000000-0005-0000-0000-000041040000}"/>
    <cellStyle name="Accent3 15" xfId="4305" xr:uid="{00000000-0005-0000-0000-000042040000}"/>
    <cellStyle name="Accent3 16" xfId="4306" xr:uid="{00000000-0005-0000-0000-000043040000}"/>
    <cellStyle name="Accent3 16 2" xfId="5444" xr:uid="{00000000-0005-0000-0000-000044040000}"/>
    <cellStyle name="Accent3 17" xfId="4307" xr:uid="{00000000-0005-0000-0000-000045040000}"/>
    <cellStyle name="Accent3 17 2" xfId="5620" xr:uid="{00000000-0005-0000-0000-000046040000}"/>
    <cellStyle name="Accent3 18" xfId="4308" xr:uid="{00000000-0005-0000-0000-000047040000}"/>
    <cellStyle name="Accent3 18 2" xfId="5592" xr:uid="{00000000-0005-0000-0000-000048040000}"/>
    <cellStyle name="Accent3 19" xfId="4309" xr:uid="{00000000-0005-0000-0000-000049040000}"/>
    <cellStyle name="Accent3 19 2" xfId="5597" xr:uid="{00000000-0005-0000-0000-00004A040000}"/>
    <cellStyle name="Accent3 2" xfId="425" xr:uid="{00000000-0005-0000-0000-00004B040000}"/>
    <cellStyle name="Accent3 2 2" xfId="426" xr:uid="{00000000-0005-0000-0000-00004C040000}"/>
    <cellStyle name="Accent3 2 2 2" xfId="2617" xr:uid="{00000000-0005-0000-0000-00004D040000}"/>
    <cellStyle name="Accent3 2 3" xfId="427" xr:uid="{00000000-0005-0000-0000-00004E040000}"/>
    <cellStyle name="Accent3 2 3 2" xfId="2618" xr:uid="{00000000-0005-0000-0000-00004F040000}"/>
    <cellStyle name="Accent3 2 4" xfId="428" xr:uid="{00000000-0005-0000-0000-000050040000}"/>
    <cellStyle name="Accent3 2 4 2" xfId="4912" xr:uid="{00000000-0005-0000-0000-000051040000}"/>
    <cellStyle name="Accent3 2 5" xfId="429" xr:uid="{00000000-0005-0000-0000-000052040000}"/>
    <cellStyle name="Accent3 2 5 2" xfId="2616" xr:uid="{00000000-0005-0000-0000-000053040000}"/>
    <cellStyle name="Accent3 2 6" xfId="430" xr:uid="{00000000-0005-0000-0000-000054040000}"/>
    <cellStyle name="Accent3 2 7" xfId="1937" xr:uid="{00000000-0005-0000-0000-000055040000}"/>
    <cellStyle name="Accent3 20" xfId="4310" xr:uid="{00000000-0005-0000-0000-000056040000}"/>
    <cellStyle name="Accent3 20 2" xfId="5596" xr:uid="{00000000-0005-0000-0000-000057040000}"/>
    <cellStyle name="Accent3 21" xfId="4843" xr:uid="{00000000-0005-0000-0000-000058040000}"/>
    <cellStyle name="Accent3 21 2" xfId="5581" xr:uid="{00000000-0005-0000-0000-000059040000}"/>
    <cellStyle name="Accent3 22" xfId="5053" xr:uid="{00000000-0005-0000-0000-00005A040000}"/>
    <cellStyle name="Accent3 22 2" xfId="5575" xr:uid="{00000000-0005-0000-0000-00005B040000}"/>
    <cellStyle name="Accent3 23" xfId="5569" xr:uid="{00000000-0005-0000-0000-00005C040000}"/>
    <cellStyle name="Accent3 24" xfId="5563" xr:uid="{00000000-0005-0000-0000-00005D040000}"/>
    <cellStyle name="Accent3 25" xfId="5353" xr:uid="{00000000-0005-0000-0000-00005E040000}"/>
    <cellStyle name="Accent3 26" xfId="5628" xr:uid="{00000000-0005-0000-0000-00005F040000}"/>
    <cellStyle name="Accent3 27" xfId="5684" xr:uid="{00000000-0005-0000-0000-000060040000}"/>
    <cellStyle name="Accent3 28" xfId="5656" xr:uid="{00000000-0005-0000-0000-000061040000}"/>
    <cellStyle name="Accent3 29" xfId="5732" xr:uid="{00000000-0005-0000-0000-000062040000}"/>
    <cellStyle name="Accent3 3" xfId="431" xr:uid="{00000000-0005-0000-0000-000063040000}"/>
    <cellStyle name="Accent3 3 2" xfId="432" xr:uid="{00000000-0005-0000-0000-000064040000}"/>
    <cellStyle name="Accent3 3 3" xfId="433" xr:uid="{00000000-0005-0000-0000-000065040000}"/>
    <cellStyle name="Accent3 3 4" xfId="434" xr:uid="{00000000-0005-0000-0000-000066040000}"/>
    <cellStyle name="Accent3 3 5" xfId="435" xr:uid="{00000000-0005-0000-0000-000067040000}"/>
    <cellStyle name="Accent3 3 6" xfId="436" xr:uid="{00000000-0005-0000-0000-000068040000}"/>
    <cellStyle name="Accent3 3 7" xfId="2619" xr:uid="{00000000-0005-0000-0000-000069040000}"/>
    <cellStyle name="Accent3 30" xfId="5815" xr:uid="{00000000-0005-0000-0000-00006A040000}"/>
    <cellStyle name="Accent3 31" xfId="5836" xr:uid="{00000000-0005-0000-0000-00006B040000}"/>
    <cellStyle name="Accent3 32" xfId="5823" xr:uid="{00000000-0005-0000-0000-00006C040000}"/>
    <cellStyle name="Accent3 33" xfId="6039" xr:uid="{00000000-0005-0000-0000-00006D040000}"/>
    <cellStyle name="Accent3 34" xfId="5028" xr:uid="{00000000-0005-0000-0000-00006E040000}"/>
    <cellStyle name="Accent3 35" xfId="6139" xr:uid="{00000000-0005-0000-0000-00006F040000}"/>
    <cellStyle name="Accent3 36" xfId="6184" xr:uid="{00000000-0005-0000-0000-000070040000}"/>
    <cellStyle name="Accent3 37" xfId="4822" xr:uid="{00000000-0005-0000-0000-000071040000}"/>
    <cellStyle name="Accent3 38" xfId="6200" xr:uid="{00000000-0005-0000-0000-000072040000}"/>
    <cellStyle name="Accent3 39" xfId="1598" xr:uid="{00000000-0005-0000-0000-000073040000}"/>
    <cellStyle name="Accent3 4" xfId="437" xr:uid="{00000000-0005-0000-0000-000074040000}"/>
    <cellStyle name="Accent3 4 2" xfId="2620" xr:uid="{00000000-0005-0000-0000-000075040000}"/>
    <cellStyle name="Accent3 40" xfId="1881" xr:uid="{00000000-0005-0000-0000-000076040000}"/>
    <cellStyle name="Accent3 5" xfId="438" xr:uid="{00000000-0005-0000-0000-000077040000}"/>
    <cellStyle name="Accent3 5 2" xfId="2621" xr:uid="{00000000-0005-0000-0000-000078040000}"/>
    <cellStyle name="Accent3 6" xfId="2622" xr:uid="{00000000-0005-0000-0000-000079040000}"/>
    <cellStyle name="Accent3 7" xfId="2623" xr:uid="{00000000-0005-0000-0000-00007A040000}"/>
    <cellStyle name="Accent3 8" xfId="2566" xr:uid="{00000000-0005-0000-0000-00007B040000}"/>
    <cellStyle name="Accent3 9" xfId="4168" xr:uid="{00000000-0005-0000-0000-00007C040000}"/>
    <cellStyle name="Accent3 9 2" xfId="4311" xr:uid="{00000000-0005-0000-0000-00007D040000}"/>
    <cellStyle name="Accent4 - 20%" xfId="2625" xr:uid="{00000000-0005-0000-0000-00007E040000}"/>
    <cellStyle name="Accent4 - 20% 10" xfId="2626" xr:uid="{00000000-0005-0000-0000-00007F040000}"/>
    <cellStyle name="Accent4 - 20% 11" xfId="2627" xr:uid="{00000000-0005-0000-0000-000080040000}"/>
    <cellStyle name="Accent4 - 20% 12" xfId="2628" xr:uid="{00000000-0005-0000-0000-000081040000}"/>
    <cellStyle name="Accent4 - 20% 13" xfId="2629" xr:uid="{00000000-0005-0000-0000-000082040000}"/>
    <cellStyle name="Accent4 - 20% 14" xfId="2630" xr:uid="{00000000-0005-0000-0000-000083040000}"/>
    <cellStyle name="Accent4 - 20% 15" xfId="2631" xr:uid="{00000000-0005-0000-0000-000084040000}"/>
    <cellStyle name="Accent4 - 20% 16" xfId="2632" xr:uid="{00000000-0005-0000-0000-000085040000}"/>
    <cellStyle name="Accent4 - 20% 17" xfId="2633" xr:uid="{00000000-0005-0000-0000-000086040000}"/>
    <cellStyle name="Accent4 - 20% 18" xfId="2634" xr:uid="{00000000-0005-0000-0000-000087040000}"/>
    <cellStyle name="Accent4 - 20% 19" xfId="2635" xr:uid="{00000000-0005-0000-0000-000088040000}"/>
    <cellStyle name="Accent4 - 20% 2" xfId="2636" xr:uid="{00000000-0005-0000-0000-000089040000}"/>
    <cellStyle name="Accent4 - 20% 20" xfId="2637" xr:uid="{00000000-0005-0000-0000-00008A040000}"/>
    <cellStyle name="Accent4 - 20% 21" xfId="2638" xr:uid="{00000000-0005-0000-0000-00008B040000}"/>
    <cellStyle name="Accent4 - 20% 22" xfId="2639" xr:uid="{00000000-0005-0000-0000-00008C040000}"/>
    <cellStyle name="Accent4 - 20% 23" xfId="2640" xr:uid="{00000000-0005-0000-0000-00008D040000}"/>
    <cellStyle name="Accent4 - 20% 24" xfId="2641" xr:uid="{00000000-0005-0000-0000-00008E040000}"/>
    <cellStyle name="Accent4 - 20% 3" xfId="2642" xr:uid="{00000000-0005-0000-0000-00008F040000}"/>
    <cellStyle name="Accent4 - 20% 4" xfId="2643" xr:uid="{00000000-0005-0000-0000-000090040000}"/>
    <cellStyle name="Accent4 - 20% 5" xfId="2644" xr:uid="{00000000-0005-0000-0000-000091040000}"/>
    <cellStyle name="Accent4 - 20% 6" xfId="2645" xr:uid="{00000000-0005-0000-0000-000092040000}"/>
    <cellStyle name="Accent4 - 20% 7" xfId="2646" xr:uid="{00000000-0005-0000-0000-000093040000}"/>
    <cellStyle name="Accent4 - 20% 8" xfId="2647" xr:uid="{00000000-0005-0000-0000-000094040000}"/>
    <cellStyle name="Accent4 - 20% 9" xfId="2648" xr:uid="{00000000-0005-0000-0000-000095040000}"/>
    <cellStyle name="Accent4 - 40%" xfId="2649" xr:uid="{00000000-0005-0000-0000-000096040000}"/>
    <cellStyle name="Accent4 - 40% 10" xfId="2650" xr:uid="{00000000-0005-0000-0000-000097040000}"/>
    <cellStyle name="Accent4 - 40% 11" xfId="2651" xr:uid="{00000000-0005-0000-0000-000098040000}"/>
    <cellStyle name="Accent4 - 40% 12" xfId="2652" xr:uid="{00000000-0005-0000-0000-000099040000}"/>
    <cellStyle name="Accent4 - 40% 13" xfId="2653" xr:uid="{00000000-0005-0000-0000-00009A040000}"/>
    <cellStyle name="Accent4 - 40% 14" xfId="2654" xr:uid="{00000000-0005-0000-0000-00009B040000}"/>
    <cellStyle name="Accent4 - 40% 15" xfId="2655" xr:uid="{00000000-0005-0000-0000-00009C040000}"/>
    <cellStyle name="Accent4 - 40% 16" xfId="2656" xr:uid="{00000000-0005-0000-0000-00009D040000}"/>
    <cellStyle name="Accent4 - 40% 17" xfId="2657" xr:uid="{00000000-0005-0000-0000-00009E040000}"/>
    <cellStyle name="Accent4 - 40% 18" xfId="2658" xr:uid="{00000000-0005-0000-0000-00009F040000}"/>
    <cellStyle name="Accent4 - 40% 19" xfId="2659" xr:uid="{00000000-0005-0000-0000-0000A0040000}"/>
    <cellStyle name="Accent4 - 40% 2" xfId="2660" xr:uid="{00000000-0005-0000-0000-0000A1040000}"/>
    <cellStyle name="Accent4 - 40% 20" xfId="2661" xr:uid="{00000000-0005-0000-0000-0000A2040000}"/>
    <cellStyle name="Accent4 - 40% 21" xfId="2662" xr:uid="{00000000-0005-0000-0000-0000A3040000}"/>
    <cellStyle name="Accent4 - 40% 22" xfId="2663" xr:uid="{00000000-0005-0000-0000-0000A4040000}"/>
    <cellStyle name="Accent4 - 40% 23" xfId="2664" xr:uid="{00000000-0005-0000-0000-0000A5040000}"/>
    <cellStyle name="Accent4 - 40% 24" xfId="2665" xr:uid="{00000000-0005-0000-0000-0000A6040000}"/>
    <cellStyle name="Accent4 - 40% 3" xfId="2666" xr:uid="{00000000-0005-0000-0000-0000A7040000}"/>
    <cellStyle name="Accent4 - 40% 4" xfId="2667" xr:uid="{00000000-0005-0000-0000-0000A8040000}"/>
    <cellStyle name="Accent4 - 40% 5" xfId="2668" xr:uid="{00000000-0005-0000-0000-0000A9040000}"/>
    <cellStyle name="Accent4 - 40% 6" xfId="2669" xr:uid="{00000000-0005-0000-0000-0000AA040000}"/>
    <cellStyle name="Accent4 - 40% 7" xfId="2670" xr:uid="{00000000-0005-0000-0000-0000AB040000}"/>
    <cellStyle name="Accent4 - 40% 8" xfId="2671" xr:uid="{00000000-0005-0000-0000-0000AC040000}"/>
    <cellStyle name="Accent4 - 40% 9" xfId="2672" xr:uid="{00000000-0005-0000-0000-0000AD040000}"/>
    <cellStyle name="Accent4 - 60%" xfId="2673" xr:uid="{00000000-0005-0000-0000-0000AE040000}"/>
    <cellStyle name="Accent4 10" xfId="4196" xr:uid="{00000000-0005-0000-0000-0000AF040000}"/>
    <cellStyle name="Accent4 10 2" xfId="4313" xr:uid="{00000000-0005-0000-0000-0000B0040000}"/>
    <cellStyle name="Accent4 11" xfId="4171" xr:uid="{00000000-0005-0000-0000-0000B1040000}"/>
    <cellStyle name="Accent4 11 2" xfId="4314" xr:uid="{00000000-0005-0000-0000-0000B2040000}"/>
    <cellStyle name="Accent4 12" xfId="4315" xr:uid="{00000000-0005-0000-0000-0000B3040000}"/>
    <cellStyle name="Accent4 13" xfId="4316" xr:uid="{00000000-0005-0000-0000-0000B4040000}"/>
    <cellStyle name="Accent4 14" xfId="4317" xr:uid="{00000000-0005-0000-0000-0000B5040000}"/>
    <cellStyle name="Accent4 15" xfId="4318" xr:uid="{00000000-0005-0000-0000-0000B6040000}"/>
    <cellStyle name="Accent4 16" xfId="4319" xr:uid="{00000000-0005-0000-0000-0000B7040000}"/>
    <cellStyle name="Accent4 16 2" xfId="5448" xr:uid="{00000000-0005-0000-0000-0000B8040000}"/>
    <cellStyle name="Accent4 17" xfId="4320" xr:uid="{00000000-0005-0000-0000-0000B9040000}"/>
    <cellStyle name="Accent4 17 2" xfId="5621" xr:uid="{00000000-0005-0000-0000-0000BA040000}"/>
    <cellStyle name="Accent4 18" xfId="4321" xr:uid="{00000000-0005-0000-0000-0000BB040000}"/>
    <cellStyle name="Accent4 18 2" xfId="5589" xr:uid="{00000000-0005-0000-0000-0000BC040000}"/>
    <cellStyle name="Accent4 19" xfId="4322" xr:uid="{00000000-0005-0000-0000-0000BD040000}"/>
    <cellStyle name="Accent4 19 2" xfId="5591" xr:uid="{00000000-0005-0000-0000-0000BE040000}"/>
    <cellStyle name="Accent4 2" xfId="439" xr:uid="{00000000-0005-0000-0000-0000BF040000}"/>
    <cellStyle name="Accent4 2 2" xfId="440" xr:uid="{00000000-0005-0000-0000-0000C0040000}"/>
    <cellStyle name="Accent4 2 2 2" xfId="2675" xr:uid="{00000000-0005-0000-0000-0000C1040000}"/>
    <cellStyle name="Accent4 2 3" xfId="441" xr:uid="{00000000-0005-0000-0000-0000C2040000}"/>
    <cellStyle name="Accent4 2 3 2" xfId="2676" xr:uid="{00000000-0005-0000-0000-0000C3040000}"/>
    <cellStyle name="Accent4 2 4" xfId="442" xr:uid="{00000000-0005-0000-0000-0000C4040000}"/>
    <cellStyle name="Accent4 2 4 2" xfId="4911" xr:uid="{00000000-0005-0000-0000-0000C5040000}"/>
    <cellStyle name="Accent4 2 5" xfId="443" xr:uid="{00000000-0005-0000-0000-0000C6040000}"/>
    <cellStyle name="Accent4 2 5 2" xfId="2674" xr:uid="{00000000-0005-0000-0000-0000C7040000}"/>
    <cellStyle name="Accent4 2 6" xfId="444" xr:uid="{00000000-0005-0000-0000-0000C8040000}"/>
    <cellStyle name="Accent4 2 7" xfId="1938" xr:uid="{00000000-0005-0000-0000-0000C9040000}"/>
    <cellStyle name="Accent4 20" xfId="4323" xr:uid="{00000000-0005-0000-0000-0000CA040000}"/>
    <cellStyle name="Accent4 20 2" xfId="5582" xr:uid="{00000000-0005-0000-0000-0000CB040000}"/>
    <cellStyle name="Accent4 21" xfId="4844" xr:uid="{00000000-0005-0000-0000-0000CC040000}"/>
    <cellStyle name="Accent4 21 2" xfId="5576" xr:uid="{00000000-0005-0000-0000-0000CD040000}"/>
    <cellStyle name="Accent4 22" xfId="5054" xr:uid="{00000000-0005-0000-0000-0000CE040000}"/>
    <cellStyle name="Accent4 22 2" xfId="5570" xr:uid="{00000000-0005-0000-0000-0000CF040000}"/>
    <cellStyle name="Accent4 23" xfId="5564" xr:uid="{00000000-0005-0000-0000-0000D0040000}"/>
    <cellStyle name="Accent4 24" xfId="5558" xr:uid="{00000000-0005-0000-0000-0000D1040000}"/>
    <cellStyle name="Accent4 25" xfId="5352" xr:uid="{00000000-0005-0000-0000-0000D2040000}"/>
    <cellStyle name="Accent4 26" xfId="5629" xr:uid="{00000000-0005-0000-0000-0000D3040000}"/>
    <cellStyle name="Accent4 27" xfId="5683" xr:uid="{00000000-0005-0000-0000-0000D4040000}"/>
    <cellStyle name="Accent4 28" xfId="5727" xr:uid="{00000000-0005-0000-0000-0000D5040000}"/>
    <cellStyle name="Accent4 29" xfId="5733" xr:uid="{00000000-0005-0000-0000-0000D6040000}"/>
    <cellStyle name="Accent4 3" xfId="445" xr:uid="{00000000-0005-0000-0000-0000D7040000}"/>
    <cellStyle name="Accent4 3 2" xfId="446" xr:uid="{00000000-0005-0000-0000-0000D8040000}"/>
    <cellStyle name="Accent4 3 3" xfId="447" xr:uid="{00000000-0005-0000-0000-0000D9040000}"/>
    <cellStyle name="Accent4 3 4" xfId="448" xr:uid="{00000000-0005-0000-0000-0000DA040000}"/>
    <cellStyle name="Accent4 3 5" xfId="449" xr:uid="{00000000-0005-0000-0000-0000DB040000}"/>
    <cellStyle name="Accent4 3 6" xfId="450" xr:uid="{00000000-0005-0000-0000-0000DC040000}"/>
    <cellStyle name="Accent4 3 7" xfId="2677" xr:uid="{00000000-0005-0000-0000-0000DD040000}"/>
    <cellStyle name="Accent4 30" xfId="5816" xr:uid="{00000000-0005-0000-0000-0000DE040000}"/>
    <cellStyle name="Accent4 31" xfId="5835" xr:uid="{00000000-0005-0000-0000-0000DF040000}"/>
    <cellStyle name="Accent4 32" xfId="5845" xr:uid="{00000000-0005-0000-0000-0000E0040000}"/>
    <cellStyle name="Accent4 33" xfId="6040" xr:uid="{00000000-0005-0000-0000-0000E1040000}"/>
    <cellStyle name="Accent4 34" xfId="5031" xr:uid="{00000000-0005-0000-0000-0000E2040000}"/>
    <cellStyle name="Accent4 35" xfId="6140" xr:uid="{00000000-0005-0000-0000-0000E3040000}"/>
    <cellStyle name="Accent4 36" xfId="4670" xr:uid="{00000000-0005-0000-0000-0000E4040000}"/>
    <cellStyle name="Accent4 37" xfId="4218" xr:uid="{00000000-0005-0000-0000-0000E5040000}"/>
    <cellStyle name="Accent4 38" xfId="4342" xr:uid="{00000000-0005-0000-0000-0000E6040000}"/>
    <cellStyle name="Accent4 39" xfId="1599" xr:uid="{00000000-0005-0000-0000-0000E7040000}"/>
    <cellStyle name="Accent4 4" xfId="451" xr:uid="{00000000-0005-0000-0000-0000E8040000}"/>
    <cellStyle name="Accent4 4 2" xfId="2678" xr:uid="{00000000-0005-0000-0000-0000E9040000}"/>
    <cellStyle name="Accent4 40" xfId="1880" xr:uid="{00000000-0005-0000-0000-0000EA040000}"/>
    <cellStyle name="Accent4 5" xfId="452" xr:uid="{00000000-0005-0000-0000-0000EB040000}"/>
    <cellStyle name="Accent4 5 2" xfId="2679" xr:uid="{00000000-0005-0000-0000-0000EC040000}"/>
    <cellStyle name="Accent4 6" xfId="2680" xr:uid="{00000000-0005-0000-0000-0000ED040000}"/>
    <cellStyle name="Accent4 7" xfId="2681" xr:uid="{00000000-0005-0000-0000-0000EE040000}"/>
    <cellStyle name="Accent4 8" xfId="2624" xr:uid="{00000000-0005-0000-0000-0000EF040000}"/>
    <cellStyle name="Accent4 9" xfId="4170" xr:uid="{00000000-0005-0000-0000-0000F0040000}"/>
    <cellStyle name="Accent4 9 2" xfId="4324" xr:uid="{00000000-0005-0000-0000-0000F1040000}"/>
    <cellStyle name="Accent5 - 20%" xfId="2683" xr:uid="{00000000-0005-0000-0000-0000F2040000}"/>
    <cellStyle name="Accent5 - 20% 10" xfId="2684" xr:uid="{00000000-0005-0000-0000-0000F3040000}"/>
    <cellStyle name="Accent5 - 20% 11" xfId="2685" xr:uid="{00000000-0005-0000-0000-0000F4040000}"/>
    <cellStyle name="Accent5 - 20% 12" xfId="2686" xr:uid="{00000000-0005-0000-0000-0000F5040000}"/>
    <cellStyle name="Accent5 - 20% 13" xfId="2687" xr:uid="{00000000-0005-0000-0000-0000F6040000}"/>
    <cellStyle name="Accent5 - 20% 14" xfId="2688" xr:uid="{00000000-0005-0000-0000-0000F7040000}"/>
    <cellStyle name="Accent5 - 20% 15" xfId="2689" xr:uid="{00000000-0005-0000-0000-0000F8040000}"/>
    <cellStyle name="Accent5 - 20% 16" xfId="2690" xr:uid="{00000000-0005-0000-0000-0000F9040000}"/>
    <cellStyle name="Accent5 - 20% 17" xfId="2691" xr:uid="{00000000-0005-0000-0000-0000FA040000}"/>
    <cellStyle name="Accent5 - 20% 18" xfId="2692" xr:uid="{00000000-0005-0000-0000-0000FB040000}"/>
    <cellStyle name="Accent5 - 20% 19" xfId="2693" xr:uid="{00000000-0005-0000-0000-0000FC040000}"/>
    <cellStyle name="Accent5 - 20% 2" xfId="2694" xr:uid="{00000000-0005-0000-0000-0000FD040000}"/>
    <cellStyle name="Accent5 - 20% 20" xfId="2695" xr:uid="{00000000-0005-0000-0000-0000FE040000}"/>
    <cellStyle name="Accent5 - 20% 21" xfId="2696" xr:uid="{00000000-0005-0000-0000-0000FF040000}"/>
    <cellStyle name="Accent5 - 20% 22" xfId="2697" xr:uid="{00000000-0005-0000-0000-000000050000}"/>
    <cellStyle name="Accent5 - 20% 23" xfId="2698" xr:uid="{00000000-0005-0000-0000-000001050000}"/>
    <cellStyle name="Accent5 - 20% 24" xfId="2699" xr:uid="{00000000-0005-0000-0000-000002050000}"/>
    <cellStyle name="Accent5 - 20% 3" xfId="2700" xr:uid="{00000000-0005-0000-0000-000003050000}"/>
    <cellStyle name="Accent5 - 20% 4" xfId="2701" xr:uid="{00000000-0005-0000-0000-000004050000}"/>
    <cellStyle name="Accent5 - 20% 5" xfId="2702" xr:uid="{00000000-0005-0000-0000-000005050000}"/>
    <cellStyle name="Accent5 - 20% 6" xfId="2703" xr:uid="{00000000-0005-0000-0000-000006050000}"/>
    <cellStyle name="Accent5 - 20% 7" xfId="2704" xr:uid="{00000000-0005-0000-0000-000007050000}"/>
    <cellStyle name="Accent5 - 20% 8" xfId="2705" xr:uid="{00000000-0005-0000-0000-000008050000}"/>
    <cellStyle name="Accent5 - 20% 9" xfId="2706" xr:uid="{00000000-0005-0000-0000-000009050000}"/>
    <cellStyle name="Accent5 - 40%" xfId="2707" xr:uid="{00000000-0005-0000-0000-00000A050000}"/>
    <cellStyle name="Accent5 - 40% 10" xfId="2708" xr:uid="{00000000-0005-0000-0000-00000B050000}"/>
    <cellStyle name="Accent5 - 40% 11" xfId="2709" xr:uid="{00000000-0005-0000-0000-00000C050000}"/>
    <cellStyle name="Accent5 - 40% 12" xfId="2710" xr:uid="{00000000-0005-0000-0000-00000D050000}"/>
    <cellStyle name="Accent5 - 40% 13" xfId="2711" xr:uid="{00000000-0005-0000-0000-00000E050000}"/>
    <cellStyle name="Accent5 - 40% 14" xfId="2712" xr:uid="{00000000-0005-0000-0000-00000F050000}"/>
    <cellStyle name="Accent5 - 40% 15" xfId="2713" xr:uid="{00000000-0005-0000-0000-000010050000}"/>
    <cellStyle name="Accent5 - 40% 16" xfId="2714" xr:uid="{00000000-0005-0000-0000-000011050000}"/>
    <cellStyle name="Accent5 - 40% 17" xfId="2715" xr:uid="{00000000-0005-0000-0000-000012050000}"/>
    <cellStyle name="Accent5 - 40% 18" xfId="2716" xr:uid="{00000000-0005-0000-0000-000013050000}"/>
    <cellStyle name="Accent5 - 40% 19" xfId="2717" xr:uid="{00000000-0005-0000-0000-000014050000}"/>
    <cellStyle name="Accent5 - 40% 2" xfId="2718" xr:uid="{00000000-0005-0000-0000-000015050000}"/>
    <cellStyle name="Accent5 - 40% 20" xfId="2719" xr:uid="{00000000-0005-0000-0000-000016050000}"/>
    <cellStyle name="Accent5 - 40% 21" xfId="2720" xr:uid="{00000000-0005-0000-0000-000017050000}"/>
    <cellStyle name="Accent5 - 40% 22" xfId="2721" xr:uid="{00000000-0005-0000-0000-000018050000}"/>
    <cellStyle name="Accent5 - 40% 23" xfId="2722" xr:uid="{00000000-0005-0000-0000-000019050000}"/>
    <cellStyle name="Accent5 - 40% 24" xfId="2723" xr:uid="{00000000-0005-0000-0000-00001A050000}"/>
    <cellStyle name="Accent5 - 40% 3" xfId="2724" xr:uid="{00000000-0005-0000-0000-00001B050000}"/>
    <cellStyle name="Accent5 - 40% 4" xfId="2725" xr:uid="{00000000-0005-0000-0000-00001C050000}"/>
    <cellStyle name="Accent5 - 40% 5" xfId="2726" xr:uid="{00000000-0005-0000-0000-00001D050000}"/>
    <cellStyle name="Accent5 - 40% 6" xfId="2727" xr:uid="{00000000-0005-0000-0000-00001E050000}"/>
    <cellStyle name="Accent5 - 40% 7" xfId="2728" xr:uid="{00000000-0005-0000-0000-00001F050000}"/>
    <cellStyle name="Accent5 - 40% 8" xfId="2729" xr:uid="{00000000-0005-0000-0000-000020050000}"/>
    <cellStyle name="Accent5 - 40% 9" xfId="2730" xr:uid="{00000000-0005-0000-0000-000021050000}"/>
    <cellStyle name="Accent5 - 60%" xfId="2731" xr:uid="{00000000-0005-0000-0000-000022050000}"/>
    <cellStyle name="Accent5 10" xfId="4195" xr:uid="{00000000-0005-0000-0000-000023050000}"/>
    <cellStyle name="Accent5 10 2" xfId="4325" xr:uid="{00000000-0005-0000-0000-000024050000}"/>
    <cellStyle name="Accent5 11" xfId="4173" xr:uid="{00000000-0005-0000-0000-000025050000}"/>
    <cellStyle name="Accent5 11 2" xfId="4326" xr:uid="{00000000-0005-0000-0000-000026050000}"/>
    <cellStyle name="Accent5 12" xfId="4327" xr:uid="{00000000-0005-0000-0000-000027050000}"/>
    <cellStyle name="Accent5 13" xfId="4328" xr:uid="{00000000-0005-0000-0000-000028050000}"/>
    <cellStyle name="Accent5 14" xfId="4329" xr:uid="{00000000-0005-0000-0000-000029050000}"/>
    <cellStyle name="Accent5 15" xfId="4330" xr:uid="{00000000-0005-0000-0000-00002A050000}"/>
    <cellStyle name="Accent5 16" xfId="4331" xr:uid="{00000000-0005-0000-0000-00002B050000}"/>
    <cellStyle name="Accent5 16 2" xfId="5452" xr:uid="{00000000-0005-0000-0000-00002C050000}"/>
    <cellStyle name="Accent5 17" xfId="4332" xr:uid="{00000000-0005-0000-0000-00002D050000}"/>
    <cellStyle name="Accent5 17 2" xfId="5622" xr:uid="{00000000-0005-0000-0000-00002E050000}"/>
    <cellStyle name="Accent5 18" xfId="4333" xr:uid="{00000000-0005-0000-0000-00002F050000}"/>
    <cellStyle name="Accent5 18 2" xfId="5585" xr:uid="{00000000-0005-0000-0000-000030050000}"/>
    <cellStyle name="Accent5 19" xfId="4334" xr:uid="{00000000-0005-0000-0000-000031050000}"/>
    <cellStyle name="Accent5 19 2" xfId="5579" xr:uid="{00000000-0005-0000-0000-000032050000}"/>
    <cellStyle name="Accent5 2" xfId="453" xr:uid="{00000000-0005-0000-0000-000033050000}"/>
    <cellStyle name="Accent5 2 2" xfId="454" xr:uid="{00000000-0005-0000-0000-000034050000}"/>
    <cellStyle name="Accent5 2 2 2" xfId="2733" xr:uid="{00000000-0005-0000-0000-000035050000}"/>
    <cellStyle name="Accent5 2 3" xfId="455" xr:uid="{00000000-0005-0000-0000-000036050000}"/>
    <cellStyle name="Accent5 2 3 2" xfId="2734" xr:uid="{00000000-0005-0000-0000-000037050000}"/>
    <cellStyle name="Accent5 2 4" xfId="456" xr:uid="{00000000-0005-0000-0000-000038050000}"/>
    <cellStyle name="Accent5 2 4 2" xfId="4910" xr:uid="{00000000-0005-0000-0000-000039050000}"/>
    <cellStyle name="Accent5 2 5" xfId="457" xr:uid="{00000000-0005-0000-0000-00003A050000}"/>
    <cellStyle name="Accent5 2 5 2" xfId="2732" xr:uid="{00000000-0005-0000-0000-00003B050000}"/>
    <cellStyle name="Accent5 2 6" xfId="458" xr:uid="{00000000-0005-0000-0000-00003C050000}"/>
    <cellStyle name="Accent5 2 7" xfId="1939" xr:uid="{00000000-0005-0000-0000-00003D050000}"/>
    <cellStyle name="Accent5 20" xfId="4335" xr:uid="{00000000-0005-0000-0000-00003E050000}"/>
    <cellStyle name="Accent5 20 2" xfId="5573" xr:uid="{00000000-0005-0000-0000-00003F050000}"/>
    <cellStyle name="Accent5 21" xfId="4845" xr:uid="{00000000-0005-0000-0000-000040050000}"/>
    <cellStyle name="Accent5 21 2" xfId="5567" xr:uid="{00000000-0005-0000-0000-000041050000}"/>
    <cellStyle name="Accent5 22" xfId="5055" xr:uid="{00000000-0005-0000-0000-000042050000}"/>
    <cellStyle name="Accent5 22 2" xfId="5561" xr:uid="{00000000-0005-0000-0000-000043050000}"/>
    <cellStyle name="Accent5 23" xfId="5557" xr:uid="{00000000-0005-0000-0000-000044050000}"/>
    <cellStyle name="Accent5 24" xfId="5554" xr:uid="{00000000-0005-0000-0000-000045050000}"/>
    <cellStyle name="Accent5 25" xfId="5351" xr:uid="{00000000-0005-0000-0000-000046050000}"/>
    <cellStyle name="Accent5 26" xfId="5630" xr:uid="{00000000-0005-0000-0000-000047050000}"/>
    <cellStyle name="Accent5 27" xfId="5682" xr:uid="{00000000-0005-0000-0000-000048050000}"/>
    <cellStyle name="Accent5 28" xfId="5728" xr:uid="{00000000-0005-0000-0000-000049050000}"/>
    <cellStyle name="Accent5 29" xfId="5734" xr:uid="{00000000-0005-0000-0000-00004A050000}"/>
    <cellStyle name="Accent5 3" xfId="459" xr:uid="{00000000-0005-0000-0000-00004B050000}"/>
    <cellStyle name="Accent5 3 2" xfId="460" xr:uid="{00000000-0005-0000-0000-00004C050000}"/>
    <cellStyle name="Accent5 3 3" xfId="461" xr:uid="{00000000-0005-0000-0000-00004D050000}"/>
    <cellStyle name="Accent5 3 4" xfId="462" xr:uid="{00000000-0005-0000-0000-00004E050000}"/>
    <cellStyle name="Accent5 3 5" xfId="463" xr:uid="{00000000-0005-0000-0000-00004F050000}"/>
    <cellStyle name="Accent5 3 6" xfId="464" xr:uid="{00000000-0005-0000-0000-000050050000}"/>
    <cellStyle name="Accent5 3 7" xfId="2735" xr:uid="{00000000-0005-0000-0000-000051050000}"/>
    <cellStyle name="Accent5 30" xfId="5817" xr:uid="{00000000-0005-0000-0000-000052050000}"/>
    <cellStyle name="Accent5 31" xfId="5834" xr:uid="{00000000-0005-0000-0000-000053050000}"/>
    <cellStyle name="Accent5 32" xfId="5846" xr:uid="{00000000-0005-0000-0000-000054050000}"/>
    <cellStyle name="Accent5 33" xfId="6041" xr:uid="{00000000-0005-0000-0000-000055050000}"/>
    <cellStyle name="Accent5 34" xfId="5034" xr:uid="{00000000-0005-0000-0000-000056050000}"/>
    <cellStyle name="Accent5 35" xfId="6142" xr:uid="{00000000-0005-0000-0000-000057050000}"/>
    <cellStyle name="Accent5 36" xfId="4671" xr:uid="{00000000-0005-0000-0000-000058050000}"/>
    <cellStyle name="Accent5 37" xfId="4217" xr:uid="{00000000-0005-0000-0000-000059050000}"/>
    <cellStyle name="Accent5 38" xfId="4343" xr:uid="{00000000-0005-0000-0000-00005A050000}"/>
    <cellStyle name="Accent5 39" xfId="1600" xr:uid="{00000000-0005-0000-0000-00005B050000}"/>
    <cellStyle name="Accent5 4" xfId="465" xr:uid="{00000000-0005-0000-0000-00005C050000}"/>
    <cellStyle name="Accent5 4 2" xfId="2736" xr:uid="{00000000-0005-0000-0000-00005D050000}"/>
    <cellStyle name="Accent5 40" xfId="3851" xr:uid="{00000000-0005-0000-0000-00005E050000}"/>
    <cellStyle name="Accent5 5" xfId="466" xr:uid="{00000000-0005-0000-0000-00005F050000}"/>
    <cellStyle name="Accent5 5 2" xfId="2737" xr:uid="{00000000-0005-0000-0000-000060050000}"/>
    <cellStyle name="Accent5 6" xfId="2738" xr:uid="{00000000-0005-0000-0000-000061050000}"/>
    <cellStyle name="Accent5 7" xfId="2739" xr:uid="{00000000-0005-0000-0000-000062050000}"/>
    <cellStyle name="Accent5 8" xfId="2682" xr:uid="{00000000-0005-0000-0000-000063050000}"/>
    <cellStyle name="Accent5 9" xfId="4172" xr:uid="{00000000-0005-0000-0000-000064050000}"/>
    <cellStyle name="Accent5 9 2" xfId="4336" xr:uid="{00000000-0005-0000-0000-000065050000}"/>
    <cellStyle name="Accent6 - 20%" xfId="2741" xr:uid="{00000000-0005-0000-0000-000066050000}"/>
    <cellStyle name="Accent6 - 20% 10" xfId="2742" xr:uid="{00000000-0005-0000-0000-000067050000}"/>
    <cellStyle name="Accent6 - 20% 11" xfId="2743" xr:uid="{00000000-0005-0000-0000-000068050000}"/>
    <cellStyle name="Accent6 - 20% 12" xfId="2744" xr:uid="{00000000-0005-0000-0000-000069050000}"/>
    <cellStyle name="Accent6 - 20% 13" xfId="2745" xr:uid="{00000000-0005-0000-0000-00006A050000}"/>
    <cellStyle name="Accent6 - 20% 14" xfId="2746" xr:uid="{00000000-0005-0000-0000-00006B050000}"/>
    <cellStyle name="Accent6 - 20% 15" xfId="2747" xr:uid="{00000000-0005-0000-0000-00006C050000}"/>
    <cellStyle name="Accent6 - 20% 16" xfId="2748" xr:uid="{00000000-0005-0000-0000-00006D050000}"/>
    <cellStyle name="Accent6 - 20% 17" xfId="2749" xr:uid="{00000000-0005-0000-0000-00006E050000}"/>
    <cellStyle name="Accent6 - 20% 18" xfId="2750" xr:uid="{00000000-0005-0000-0000-00006F050000}"/>
    <cellStyle name="Accent6 - 20% 19" xfId="2751" xr:uid="{00000000-0005-0000-0000-000070050000}"/>
    <cellStyle name="Accent6 - 20% 2" xfId="2752" xr:uid="{00000000-0005-0000-0000-000071050000}"/>
    <cellStyle name="Accent6 - 20% 20" xfId="2753" xr:uid="{00000000-0005-0000-0000-000072050000}"/>
    <cellStyle name="Accent6 - 20% 21" xfId="2754" xr:uid="{00000000-0005-0000-0000-000073050000}"/>
    <cellStyle name="Accent6 - 20% 22" xfId="2755" xr:uid="{00000000-0005-0000-0000-000074050000}"/>
    <cellStyle name="Accent6 - 20% 23" xfId="2756" xr:uid="{00000000-0005-0000-0000-000075050000}"/>
    <cellStyle name="Accent6 - 20% 24" xfId="2757" xr:uid="{00000000-0005-0000-0000-000076050000}"/>
    <cellStyle name="Accent6 - 20% 3" xfId="2758" xr:uid="{00000000-0005-0000-0000-000077050000}"/>
    <cellStyle name="Accent6 - 20% 4" xfId="2759" xr:uid="{00000000-0005-0000-0000-000078050000}"/>
    <cellStyle name="Accent6 - 20% 5" xfId="2760" xr:uid="{00000000-0005-0000-0000-000079050000}"/>
    <cellStyle name="Accent6 - 20% 6" xfId="2761" xr:uid="{00000000-0005-0000-0000-00007A050000}"/>
    <cellStyle name="Accent6 - 20% 7" xfId="2762" xr:uid="{00000000-0005-0000-0000-00007B050000}"/>
    <cellStyle name="Accent6 - 20% 8" xfId="2763" xr:uid="{00000000-0005-0000-0000-00007C050000}"/>
    <cellStyle name="Accent6 - 20% 9" xfId="2764" xr:uid="{00000000-0005-0000-0000-00007D050000}"/>
    <cellStyle name="Accent6 - 40%" xfId="2765" xr:uid="{00000000-0005-0000-0000-00007E050000}"/>
    <cellStyle name="Accent6 - 40% 10" xfId="2766" xr:uid="{00000000-0005-0000-0000-00007F050000}"/>
    <cellStyle name="Accent6 - 40% 11" xfId="2767" xr:uid="{00000000-0005-0000-0000-000080050000}"/>
    <cellStyle name="Accent6 - 40% 12" xfId="2768" xr:uid="{00000000-0005-0000-0000-000081050000}"/>
    <cellStyle name="Accent6 - 40% 13" xfId="2769" xr:uid="{00000000-0005-0000-0000-000082050000}"/>
    <cellStyle name="Accent6 - 40% 14" xfId="2770" xr:uid="{00000000-0005-0000-0000-000083050000}"/>
    <cellStyle name="Accent6 - 40% 15" xfId="2771" xr:uid="{00000000-0005-0000-0000-000084050000}"/>
    <cellStyle name="Accent6 - 40% 16" xfId="2772" xr:uid="{00000000-0005-0000-0000-000085050000}"/>
    <cellStyle name="Accent6 - 40% 17" xfId="2773" xr:uid="{00000000-0005-0000-0000-000086050000}"/>
    <cellStyle name="Accent6 - 40% 18" xfId="2774" xr:uid="{00000000-0005-0000-0000-000087050000}"/>
    <cellStyle name="Accent6 - 40% 19" xfId="2775" xr:uid="{00000000-0005-0000-0000-000088050000}"/>
    <cellStyle name="Accent6 - 40% 2" xfId="2776" xr:uid="{00000000-0005-0000-0000-000089050000}"/>
    <cellStyle name="Accent6 - 40% 20" xfId="2777" xr:uid="{00000000-0005-0000-0000-00008A050000}"/>
    <cellStyle name="Accent6 - 40% 21" xfId="2778" xr:uid="{00000000-0005-0000-0000-00008B050000}"/>
    <cellStyle name="Accent6 - 40% 22" xfId="2779" xr:uid="{00000000-0005-0000-0000-00008C050000}"/>
    <cellStyle name="Accent6 - 40% 23" xfId="2780" xr:uid="{00000000-0005-0000-0000-00008D050000}"/>
    <cellStyle name="Accent6 - 40% 24" xfId="2781" xr:uid="{00000000-0005-0000-0000-00008E050000}"/>
    <cellStyle name="Accent6 - 40% 3" xfId="2782" xr:uid="{00000000-0005-0000-0000-00008F050000}"/>
    <cellStyle name="Accent6 - 40% 4" xfId="2783" xr:uid="{00000000-0005-0000-0000-000090050000}"/>
    <cellStyle name="Accent6 - 40% 5" xfId="2784" xr:uid="{00000000-0005-0000-0000-000091050000}"/>
    <cellStyle name="Accent6 - 40% 6" xfId="2785" xr:uid="{00000000-0005-0000-0000-000092050000}"/>
    <cellStyle name="Accent6 - 40% 7" xfId="2786" xr:uid="{00000000-0005-0000-0000-000093050000}"/>
    <cellStyle name="Accent6 - 40% 8" xfId="2787" xr:uid="{00000000-0005-0000-0000-000094050000}"/>
    <cellStyle name="Accent6 - 40% 9" xfId="2788" xr:uid="{00000000-0005-0000-0000-000095050000}"/>
    <cellStyle name="Accent6 - 60%" xfId="2789" xr:uid="{00000000-0005-0000-0000-000096050000}"/>
    <cellStyle name="Accent6 10" xfId="4194" xr:uid="{00000000-0005-0000-0000-000097050000}"/>
    <cellStyle name="Accent6 10 2" xfId="4355" xr:uid="{00000000-0005-0000-0000-000098050000}"/>
    <cellStyle name="Accent6 11" xfId="4176" xr:uid="{00000000-0005-0000-0000-000099050000}"/>
    <cellStyle name="Accent6 11 2" xfId="4356" xr:uid="{00000000-0005-0000-0000-00009A050000}"/>
    <cellStyle name="Accent6 12" xfId="4357" xr:uid="{00000000-0005-0000-0000-00009B050000}"/>
    <cellStyle name="Accent6 13" xfId="4358" xr:uid="{00000000-0005-0000-0000-00009C050000}"/>
    <cellStyle name="Accent6 14" xfId="4359" xr:uid="{00000000-0005-0000-0000-00009D050000}"/>
    <cellStyle name="Accent6 15" xfId="4360" xr:uid="{00000000-0005-0000-0000-00009E050000}"/>
    <cellStyle name="Accent6 16" xfId="4361" xr:uid="{00000000-0005-0000-0000-00009F050000}"/>
    <cellStyle name="Accent6 16 2" xfId="5456" xr:uid="{00000000-0005-0000-0000-0000A0050000}"/>
    <cellStyle name="Accent6 17" xfId="4362" xr:uid="{00000000-0005-0000-0000-0000A1050000}"/>
    <cellStyle name="Accent6 17 2" xfId="5623" xr:uid="{00000000-0005-0000-0000-0000A2050000}"/>
    <cellStyle name="Accent6 18" xfId="4363" xr:uid="{00000000-0005-0000-0000-0000A3050000}"/>
    <cellStyle name="Accent6 18 2" xfId="5583" xr:uid="{00000000-0005-0000-0000-0000A4050000}"/>
    <cellStyle name="Accent6 19" xfId="4364" xr:uid="{00000000-0005-0000-0000-0000A5050000}"/>
    <cellStyle name="Accent6 19 2" xfId="5577" xr:uid="{00000000-0005-0000-0000-0000A6050000}"/>
    <cellStyle name="Accent6 2" xfId="467" xr:uid="{00000000-0005-0000-0000-0000A7050000}"/>
    <cellStyle name="Accent6 2 2" xfId="468" xr:uid="{00000000-0005-0000-0000-0000A8050000}"/>
    <cellStyle name="Accent6 2 2 2" xfId="2791" xr:uid="{00000000-0005-0000-0000-0000A9050000}"/>
    <cellStyle name="Accent6 2 3" xfId="469" xr:uid="{00000000-0005-0000-0000-0000AA050000}"/>
    <cellStyle name="Accent6 2 3 2" xfId="2792" xr:uid="{00000000-0005-0000-0000-0000AB050000}"/>
    <cellStyle name="Accent6 2 4" xfId="470" xr:uid="{00000000-0005-0000-0000-0000AC050000}"/>
    <cellStyle name="Accent6 2 4 2" xfId="4909" xr:uid="{00000000-0005-0000-0000-0000AD050000}"/>
    <cellStyle name="Accent6 2 5" xfId="471" xr:uid="{00000000-0005-0000-0000-0000AE050000}"/>
    <cellStyle name="Accent6 2 5 2" xfId="2790" xr:uid="{00000000-0005-0000-0000-0000AF050000}"/>
    <cellStyle name="Accent6 2 6" xfId="472" xr:uid="{00000000-0005-0000-0000-0000B0050000}"/>
    <cellStyle name="Accent6 2 7" xfId="1940" xr:uid="{00000000-0005-0000-0000-0000B1050000}"/>
    <cellStyle name="Accent6 20" xfId="4365" xr:uid="{00000000-0005-0000-0000-0000B2050000}"/>
    <cellStyle name="Accent6 20 2" xfId="5571" xr:uid="{00000000-0005-0000-0000-0000B3050000}"/>
    <cellStyle name="Accent6 21" xfId="4846" xr:uid="{00000000-0005-0000-0000-0000B4050000}"/>
    <cellStyle name="Accent6 21 2" xfId="5565" xr:uid="{00000000-0005-0000-0000-0000B5050000}"/>
    <cellStyle name="Accent6 22" xfId="5056" xr:uid="{00000000-0005-0000-0000-0000B6050000}"/>
    <cellStyle name="Accent6 22 2" xfId="5559" xr:uid="{00000000-0005-0000-0000-0000B7050000}"/>
    <cellStyle name="Accent6 23" xfId="5555" xr:uid="{00000000-0005-0000-0000-0000B8050000}"/>
    <cellStyle name="Accent6 24" xfId="5624" xr:uid="{00000000-0005-0000-0000-0000B9050000}"/>
    <cellStyle name="Accent6 25" xfId="5350" xr:uid="{00000000-0005-0000-0000-0000BA050000}"/>
    <cellStyle name="Accent6 26" xfId="5631" xr:uid="{00000000-0005-0000-0000-0000BB050000}"/>
    <cellStyle name="Accent6 27" xfId="5681" xr:uid="{00000000-0005-0000-0000-0000BC050000}"/>
    <cellStyle name="Accent6 28" xfId="5726" xr:uid="{00000000-0005-0000-0000-0000BD050000}"/>
    <cellStyle name="Accent6 29" xfId="5735" xr:uid="{00000000-0005-0000-0000-0000BE050000}"/>
    <cellStyle name="Accent6 3" xfId="473" xr:uid="{00000000-0005-0000-0000-0000BF050000}"/>
    <cellStyle name="Accent6 3 2" xfId="474" xr:uid="{00000000-0005-0000-0000-0000C0050000}"/>
    <cellStyle name="Accent6 3 3" xfId="475" xr:uid="{00000000-0005-0000-0000-0000C1050000}"/>
    <cellStyle name="Accent6 3 4" xfId="476" xr:uid="{00000000-0005-0000-0000-0000C2050000}"/>
    <cellStyle name="Accent6 3 5" xfId="477" xr:uid="{00000000-0005-0000-0000-0000C3050000}"/>
    <cellStyle name="Accent6 3 6" xfId="478" xr:uid="{00000000-0005-0000-0000-0000C4050000}"/>
    <cellStyle name="Accent6 3 7" xfId="2793" xr:uid="{00000000-0005-0000-0000-0000C5050000}"/>
    <cellStyle name="Accent6 30" xfId="5818" xr:uid="{00000000-0005-0000-0000-0000C6050000}"/>
    <cellStyle name="Accent6 31" xfId="5833" xr:uid="{00000000-0005-0000-0000-0000C7050000}"/>
    <cellStyle name="Accent6 32" xfId="5847" xr:uid="{00000000-0005-0000-0000-0000C8050000}"/>
    <cellStyle name="Accent6 33" xfId="5826" xr:uid="{00000000-0005-0000-0000-0000C9050000}"/>
    <cellStyle name="Accent6 34" xfId="5037" xr:uid="{00000000-0005-0000-0000-0000CA050000}"/>
    <cellStyle name="Accent6 35" xfId="6143" xr:uid="{00000000-0005-0000-0000-0000CB050000}"/>
    <cellStyle name="Accent6 36" xfId="6155" xr:uid="{00000000-0005-0000-0000-0000CC050000}"/>
    <cellStyle name="Accent6 37" xfId="4708" xr:uid="{00000000-0005-0000-0000-0000CD050000}"/>
    <cellStyle name="Accent6 38" xfId="4344" xr:uid="{00000000-0005-0000-0000-0000CE050000}"/>
    <cellStyle name="Accent6 39" xfId="1601" xr:uid="{00000000-0005-0000-0000-0000CF050000}"/>
    <cellStyle name="Accent6 4" xfId="479" xr:uid="{00000000-0005-0000-0000-0000D0050000}"/>
    <cellStyle name="Accent6 4 2" xfId="2794" xr:uid="{00000000-0005-0000-0000-0000D1050000}"/>
    <cellStyle name="Accent6 40" xfId="3850" xr:uid="{00000000-0005-0000-0000-0000D2050000}"/>
    <cellStyle name="Accent6 5" xfId="480" xr:uid="{00000000-0005-0000-0000-0000D3050000}"/>
    <cellStyle name="Accent6 5 2" xfId="2795" xr:uid="{00000000-0005-0000-0000-0000D4050000}"/>
    <cellStyle name="Accent6 6" xfId="2796" xr:uid="{00000000-0005-0000-0000-0000D5050000}"/>
    <cellStyle name="Accent6 7" xfId="2797" xr:uid="{00000000-0005-0000-0000-0000D6050000}"/>
    <cellStyle name="Accent6 8" xfId="2740" xr:uid="{00000000-0005-0000-0000-0000D7050000}"/>
    <cellStyle name="Accent6 9" xfId="4174" xr:uid="{00000000-0005-0000-0000-0000D8050000}"/>
    <cellStyle name="Accent6 9 2" xfId="4366" xr:uid="{00000000-0005-0000-0000-0000D9050000}"/>
    <cellStyle name="ÅëÈ­ [0]_laroux" xfId="481" xr:uid="{00000000-0005-0000-0000-0000DA050000}"/>
    <cellStyle name="ÅëÈ­_laroux" xfId="482" xr:uid="{00000000-0005-0000-0000-0000DB050000}"/>
    <cellStyle name="args.style" xfId="483" xr:uid="{00000000-0005-0000-0000-0000DC050000}"/>
    <cellStyle name="ÄÞ¸¶ [0]_laroux" xfId="484" xr:uid="{00000000-0005-0000-0000-0000DD050000}"/>
    <cellStyle name="ÄÞ¸¶_laroux" xfId="485" xr:uid="{00000000-0005-0000-0000-0000DE050000}"/>
    <cellStyle name="b" xfId="486" xr:uid="{00000000-0005-0000-0000-0000DF050000}"/>
    <cellStyle name="b 2" xfId="2798" xr:uid="{00000000-0005-0000-0000-0000E0050000}"/>
    <cellStyle name="b_BS wp" xfId="487" xr:uid="{00000000-0005-0000-0000-0000E1050000}"/>
    <cellStyle name="b_BS wp 2" xfId="2799" xr:uid="{00000000-0005-0000-0000-0000E2050000}"/>
    <cellStyle name="b_BS wp_BS wps" xfId="488" xr:uid="{00000000-0005-0000-0000-0000E3050000}"/>
    <cellStyle name="b_BS wp_BS wps 2" xfId="2800" xr:uid="{00000000-0005-0000-0000-0000E4050000}"/>
    <cellStyle name="b_BS wps" xfId="489" xr:uid="{00000000-0005-0000-0000-0000E5050000}"/>
    <cellStyle name="b_BS wps 2" xfId="2801" xr:uid="{00000000-0005-0000-0000-0000E6050000}"/>
    <cellStyle name="Bad 2" xfId="490" xr:uid="{00000000-0005-0000-0000-0000E7050000}"/>
    <cellStyle name="Bad 2 2" xfId="491" xr:uid="{00000000-0005-0000-0000-0000E8050000}"/>
    <cellStyle name="Bad 2 2 2" xfId="2803" xr:uid="{00000000-0005-0000-0000-0000E9050000}"/>
    <cellStyle name="Bad 2 3" xfId="492" xr:uid="{00000000-0005-0000-0000-0000EA050000}"/>
    <cellStyle name="Bad 2 3 2" xfId="2804" xr:uid="{00000000-0005-0000-0000-0000EB050000}"/>
    <cellStyle name="Bad 2 4" xfId="493" xr:uid="{00000000-0005-0000-0000-0000EC050000}"/>
    <cellStyle name="Bad 2 4 2" xfId="4908" xr:uid="{00000000-0005-0000-0000-0000ED050000}"/>
    <cellStyle name="Bad 2 5" xfId="494" xr:uid="{00000000-0005-0000-0000-0000EE050000}"/>
    <cellStyle name="Bad 2 5 2" xfId="2802" xr:uid="{00000000-0005-0000-0000-0000EF050000}"/>
    <cellStyle name="Bad 2 6" xfId="495" xr:uid="{00000000-0005-0000-0000-0000F0050000}"/>
    <cellStyle name="Bad 2 7" xfId="1941" xr:uid="{00000000-0005-0000-0000-0000F1050000}"/>
    <cellStyle name="Bad 3" xfId="496" xr:uid="{00000000-0005-0000-0000-0000F2050000}"/>
    <cellStyle name="Bad 3 2" xfId="497" xr:uid="{00000000-0005-0000-0000-0000F3050000}"/>
    <cellStyle name="Bad 3 3" xfId="498" xr:uid="{00000000-0005-0000-0000-0000F4050000}"/>
    <cellStyle name="Bad 3 4" xfId="499" xr:uid="{00000000-0005-0000-0000-0000F5050000}"/>
    <cellStyle name="Bad 3 5" xfId="500" xr:uid="{00000000-0005-0000-0000-0000F6050000}"/>
    <cellStyle name="Bad 3 6" xfId="501" xr:uid="{00000000-0005-0000-0000-0000F7050000}"/>
    <cellStyle name="Bad 3 7" xfId="2805" xr:uid="{00000000-0005-0000-0000-0000F8050000}"/>
    <cellStyle name="Bad 4" xfId="502" xr:uid="{00000000-0005-0000-0000-0000F9050000}"/>
    <cellStyle name="Bad 5" xfId="503" xr:uid="{00000000-0005-0000-0000-0000FA050000}"/>
    <cellStyle name="Bad 5 2" xfId="4367" xr:uid="{00000000-0005-0000-0000-0000FB050000}"/>
    <cellStyle name="Bad 6" xfId="5426" xr:uid="{00000000-0005-0000-0000-0000FC050000}"/>
    <cellStyle name="Bad 7" xfId="5013" xr:uid="{00000000-0005-0000-0000-0000FD050000}"/>
    <cellStyle name="Bad 8" xfId="4602" xr:uid="{00000000-0005-0000-0000-0000FE050000}"/>
    <cellStyle name="Bad 9" xfId="1602" xr:uid="{00000000-0005-0000-0000-0000FF050000}"/>
    <cellStyle name="blue" xfId="504" xr:uid="{00000000-0005-0000-0000-000000060000}"/>
    <cellStyle name="Body" xfId="505" xr:uid="{00000000-0005-0000-0000-000001060000}"/>
    <cellStyle name="Body 2" xfId="506" xr:uid="{00000000-0005-0000-0000-000002060000}"/>
    <cellStyle name="Body 2 2" xfId="507" xr:uid="{00000000-0005-0000-0000-000003060000}"/>
    <cellStyle name="Body 2 3" xfId="508" xr:uid="{00000000-0005-0000-0000-000004060000}"/>
    <cellStyle name="Body 2 4" xfId="509" xr:uid="{00000000-0005-0000-0000-000005060000}"/>
    <cellStyle name="Body 2 5" xfId="510" xr:uid="{00000000-0005-0000-0000-000006060000}"/>
    <cellStyle name="Body 2 6" xfId="511" xr:uid="{00000000-0005-0000-0000-000007060000}"/>
    <cellStyle name="Body 3" xfId="512" xr:uid="{00000000-0005-0000-0000-000008060000}"/>
    <cellStyle name="Body 4" xfId="513" xr:uid="{00000000-0005-0000-0000-000009060000}"/>
    <cellStyle name="Body 5" xfId="514" xr:uid="{00000000-0005-0000-0000-00000A060000}"/>
    <cellStyle name="Body 6" xfId="515" xr:uid="{00000000-0005-0000-0000-00000B060000}"/>
    <cellStyle name="Body 7" xfId="516" xr:uid="{00000000-0005-0000-0000-00000C060000}"/>
    <cellStyle name="Body 8" xfId="517" xr:uid="{00000000-0005-0000-0000-00000D060000}"/>
    <cellStyle name="Body 9" xfId="518" xr:uid="{00000000-0005-0000-0000-00000E060000}"/>
    <cellStyle name="Ç¥ÁØ_laroux" xfId="519" xr:uid="{00000000-0005-0000-0000-00000F060000}"/>
    <cellStyle name="Calc C - Style1" xfId="520" xr:uid="{00000000-0005-0000-0000-000010060000}"/>
    <cellStyle name="Calc C - Style2" xfId="521" xr:uid="{00000000-0005-0000-0000-000011060000}"/>
    <cellStyle name="Calc C - Style3" xfId="522" xr:uid="{00000000-0005-0000-0000-000012060000}"/>
    <cellStyle name="Calc C - Style4" xfId="523" xr:uid="{00000000-0005-0000-0000-000013060000}"/>
    <cellStyle name="Calc C - Style5" xfId="524" xr:uid="{00000000-0005-0000-0000-000014060000}"/>
    <cellStyle name="Calc C - Style6" xfId="525" xr:uid="{00000000-0005-0000-0000-000015060000}"/>
    <cellStyle name="Calc C - Style7" xfId="526" xr:uid="{00000000-0005-0000-0000-000016060000}"/>
    <cellStyle name="Calc C - Style8" xfId="527" xr:uid="{00000000-0005-0000-0000-000017060000}"/>
    <cellStyle name="Calc Currency (0)" xfId="528" xr:uid="{00000000-0005-0000-0000-000018060000}"/>
    <cellStyle name="Calc Currency (0) 2" xfId="529" xr:uid="{00000000-0005-0000-0000-000019060000}"/>
    <cellStyle name="Calc Currency (0) 3" xfId="2807" xr:uid="{00000000-0005-0000-0000-00001A060000}"/>
    <cellStyle name="Calc Currency (0) 3 2" xfId="4368" xr:uid="{00000000-0005-0000-0000-00001B060000}"/>
    <cellStyle name="Calc Currency (0) 4" xfId="1796" xr:uid="{00000000-0005-0000-0000-00001C060000}"/>
    <cellStyle name="Calc Currency (2)" xfId="530" xr:uid="{00000000-0005-0000-0000-00001D060000}"/>
    <cellStyle name="Calc Currency (2) 2" xfId="531" xr:uid="{00000000-0005-0000-0000-00001E060000}"/>
    <cellStyle name="Calc Currency (2) 3" xfId="2808" xr:uid="{00000000-0005-0000-0000-00001F060000}"/>
    <cellStyle name="Calc Currency (2) 3 2" xfId="4369" xr:uid="{00000000-0005-0000-0000-000020060000}"/>
    <cellStyle name="Calc Currency (2) 4" xfId="1797" xr:uid="{00000000-0005-0000-0000-000021060000}"/>
    <cellStyle name="Calc Percent (0)" xfId="532" xr:uid="{00000000-0005-0000-0000-000022060000}"/>
    <cellStyle name="Calc Percent (0) 2" xfId="533" xr:uid="{00000000-0005-0000-0000-000023060000}"/>
    <cellStyle name="Calc Percent (0) 3" xfId="2809" xr:uid="{00000000-0005-0000-0000-000024060000}"/>
    <cellStyle name="Calc Percent (0) 3 2" xfId="4370" xr:uid="{00000000-0005-0000-0000-000025060000}"/>
    <cellStyle name="Calc Percent (0) 4" xfId="1798" xr:uid="{00000000-0005-0000-0000-000026060000}"/>
    <cellStyle name="Calc Percent (1)" xfId="534" xr:uid="{00000000-0005-0000-0000-000027060000}"/>
    <cellStyle name="Calc Percent (1) 2" xfId="535" xr:uid="{00000000-0005-0000-0000-000028060000}"/>
    <cellStyle name="Calc Percent (1) 3" xfId="2810" xr:uid="{00000000-0005-0000-0000-000029060000}"/>
    <cellStyle name="Calc Percent (1) 3 2" xfId="4371" xr:uid="{00000000-0005-0000-0000-00002A060000}"/>
    <cellStyle name="Calc Percent (1) 4" xfId="1799" xr:uid="{00000000-0005-0000-0000-00002B060000}"/>
    <cellStyle name="Calc Percent (2)" xfId="536" xr:uid="{00000000-0005-0000-0000-00002C060000}"/>
    <cellStyle name="Calc Percent (2) 2" xfId="537" xr:uid="{00000000-0005-0000-0000-00002D060000}"/>
    <cellStyle name="Calc Percent (2) 3" xfId="2811" xr:uid="{00000000-0005-0000-0000-00002E060000}"/>
    <cellStyle name="Calc Percent (2) 3 2" xfId="4372" xr:uid="{00000000-0005-0000-0000-00002F060000}"/>
    <cellStyle name="Calc Percent (2) 4" xfId="1800" xr:uid="{00000000-0005-0000-0000-000030060000}"/>
    <cellStyle name="Calc Units (0)" xfId="538" xr:uid="{00000000-0005-0000-0000-000031060000}"/>
    <cellStyle name="Calc Units (0) 2" xfId="539" xr:uid="{00000000-0005-0000-0000-000032060000}"/>
    <cellStyle name="Calc Units (0) 3" xfId="2812" xr:uid="{00000000-0005-0000-0000-000033060000}"/>
    <cellStyle name="Calc Units (0) 3 2" xfId="4373" xr:uid="{00000000-0005-0000-0000-000034060000}"/>
    <cellStyle name="Calc Units (0) 4" xfId="1801" xr:uid="{00000000-0005-0000-0000-000035060000}"/>
    <cellStyle name="Calc Units (1)" xfId="540" xr:uid="{00000000-0005-0000-0000-000036060000}"/>
    <cellStyle name="Calc Units (1) 2" xfId="541" xr:uid="{00000000-0005-0000-0000-000037060000}"/>
    <cellStyle name="Calc Units (1) 3" xfId="2813" xr:uid="{00000000-0005-0000-0000-000038060000}"/>
    <cellStyle name="Calc Units (1) 3 2" xfId="4374" xr:uid="{00000000-0005-0000-0000-000039060000}"/>
    <cellStyle name="Calc Units (1) 4" xfId="1802" xr:uid="{00000000-0005-0000-0000-00003A060000}"/>
    <cellStyle name="Calc Units (2)" xfId="542" xr:uid="{00000000-0005-0000-0000-00003B060000}"/>
    <cellStyle name="Calc Units (2) 2" xfId="543" xr:uid="{00000000-0005-0000-0000-00003C060000}"/>
    <cellStyle name="Calc Units (2) 3" xfId="2814" xr:uid="{00000000-0005-0000-0000-00003D060000}"/>
    <cellStyle name="Calc Units (2) 3 2" xfId="4375" xr:uid="{00000000-0005-0000-0000-00003E060000}"/>
    <cellStyle name="Calc Units (2) 4" xfId="1803" xr:uid="{00000000-0005-0000-0000-00003F060000}"/>
    <cellStyle name="Calculation 2" xfId="544" xr:uid="{00000000-0005-0000-0000-000040060000}"/>
    <cellStyle name="Calculation 2 2" xfId="545" xr:uid="{00000000-0005-0000-0000-000041060000}"/>
    <cellStyle name="Calculation 2 2 2" xfId="2816" xr:uid="{00000000-0005-0000-0000-000042060000}"/>
    <cellStyle name="Calculation 2 3" xfId="546" xr:uid="{00000000-0005-0000-0000-000043060000}"/>
    <cellStyle name="Calculation 2 3 2" xfId="2817" xr:uid="{00000000-0005-0000-0000-000044060000}"/>
    <cellStyle name="Calculation 2 4" xfId="547" xr:uid="{00000000-0005-0000-0000-000045060000}"/>
    <cellStyle name="Calculation 2 4 2" xfId="4968" xr:uid="{00000000-0005-0000-0000-000046060000}"/>
    <cellStyle name="Calculation 2 5" xfId="548" xr:uid="{00000000-0005-0000-0000-000047060000}"/>
    <cellStyle name="Calculation 2 5 2" xfId="2815" xr:uid="{00000000-0005-0000-0000-000048060000}"/>
    <cellStyle name="Calculation 2 6" xfId="549" xr:uid="{00000000-0005-0000-0000-000049060000}"/>
    <cellStyle name="Calculation 2 7" xfId="1942" xr:uid="{00000000-0005-0000-0000-00004A060000}"/>
    <cellStyle name="Calculation 3" xfId="550" xr:uid="{00000000-0005-0000-0000-00004B060000}"/>
    <cellStyle name="Calculation 3 2" xfId="551" xr:uid="{00000000-0005-0000-0000-00004C060000}"/>
    <cellStyle name="Calculation 3 3" xfId="552" xr:uid="{00000000-0005-0000-0000-00004D060000}"/>
    <cellStyle name="Calculation 3 4" xfId="553" xr:uid="{00000000-0005-0000-0000-00004E060000}"/>
    <cellStyle name="Calculation 3 5" xfId="554" xr:uid="{00000000-0005-0000-0000-00004F060000}"/>
    <cellStyle name="Calculation 3 6" xfId="555" xr:uid="{00000000-0005-0000-0000-000050060000}"/>
    <cellStyle name="Calculation 3 7" xfId="2818" xr:uid="{00000000-0005-0000-0000-000051060000}"/>
    <cellStyle name="Calculation 4" xfId="556" xr:uid="{00000000-0005-0000-0000-000052060000}"/>
    <cellStyle name="Calculation 5" xfId="557" xr:uid="{00000000-0005-0000-0000-000053060000}"/>
    <cellStyle name="Calculation 5 2" xfId="4376" xr:uid="{00000000-0005-0000-0000-000054060000}"/>
    <cellStyle name="Calculation 6" xfId="5430" xr:uid="{00000000-0005-0000-0000-000055060000}"/>
    <cellStyle name="Calculation 7" xfId="5016" xr:uid="{00000000-0005-0000-0000-000056060000}"/>
    <cellStyle name="Calculation 8" xfId="4345" xr:uid="{00000000-0005-0000-0000-000057060000}"/>
    <cellStyle name="Calculation 9" xfId="1603" xr:uid="{00000000-0005-0000-0000-000058060000}"/>
    <cellStyle name="category" xfId="558" xr:uid="{00000000-0005-0000-0000-000059060000}"/>
    <cellStyle name="Change A&amp;ll" xfId="559" xr:uid="{00000000-0005-0000-0000-00005A060000}"/>
    <cellStyle name="Check Cell 2" xfId="560" xr:uid="{00000000-0005-0000-0000-00005B060000}"/>
    <cellStyle name="Check Cell 2 2" xfId="561" xr:uid="{00000000-0005-0000-0000-00005C060000}"/>
    <cellStyle name="Check Cell 2 2 2" xfId="2820" xr:uid="{00000000-0005-0000-0000-00005D060000}"/>
    <cellStyle name="Check Cell 2 3" xfId="562" xr:uid="{00000000-0005-0000-0000-00005E060000}"/>
    <cellStyle name="Check Cell 2 3 2" xfId="2821" xr:uid="{00000000-0005-0000-0000-00005F060000}"/>
    <cellStyle name="Check Cell 2 4" xfId="563" xr:uid="{00000000-0005-0000-0000-000060060000}"/>
    <cellStyle name="Check Cell 2 4 2" xfId="4907" xr:uid="{00000000-0005-0000-0000-000061060000}"/>
    <cellStyle name="Check Cell 2 5" xfId="564" xr:uid="{00000000-0005-0000-0000-000062060000}"/>
    <cellStyle name="Check Cell 2 5 2" xfId="2819" xr:uid="{00000000-0005-0000-0000-000063060000}"/>
    <cellStyle name="Check Cell 2 6" xfId="565" xr:uid="{00000000-0005-0000-0000-000064060000}"/>
    <cellStyle name="Check Cell 2 7" xfId="1943" xr:uid="{00000000-0005-0000-0000-000065060000}"/>
    <cellStyle name="Check Cell 3" xfId="566" xr:uid="{00000000-0005-0000-0000-000066060000}"/>
    <cellStyle name="Check Cell 3 2" xfId="567" xr:uid="{00000000-0005-0000-0000-000067060000}"/>
    <cellStyle name="Check Cell 3 3" xfId="568" xr:uid="{00000000-0005-0000-0000-000068060000}"/>
    <cellStyle name="Check Cell 3 4" xfId="569" xr:uid="{00000000-0005-0000-0000-000069060000}"/>
    <cellStyle name="Check Cell 3 5" xfId="570" xr:uid="{00000000-0005-0000-0000-00006A060000}"/>
    <cellStyle name="Check Cell 3 6" xfId="571" xr:uid="{00000000-0005-0000-0000-00006B060000}"/>
    <cellStyle name="Check Cell 3 7" xfId="2822" xr:uid="{00000000-0005-0000-0000-00006C060000}"/>
    <cellStyle name="Check Cell 4" xfId="572" xr:uid="{00000000-0005-0000-0000-00006D060000}"/>
    <cellStyle name="Check Cell 5" xfId="573" xr:uid="{00000000-0005-0000-0000-00006E060000}"/>
    <cellStyle name="Check Cell 5 2" xfId="4377" xr:uid="{00000000-0005-0000-0000-00006F060000}"/>
    <cellStyle name="Check Cell 6" xfId="5432" xr:uid="{00000000-0005-0000-0000-000070060000}"/>
    <cellStyle name="Check Cell 7" xfId="5018" xr:uid="{00000000-0005-0000-0000-000071060000}"/>
    <cellStyle name="Check Cell 8" xfId="6172" xr:uid="{00000000-0005-0000-0000-000072060000}"/>
    <cellStyle name="Check Cell 9" xfId="1604" xr:uid="{00000000-0005-0000-0000-000073060000}"/>
    <cellStyle name="Comma  - Style1" xfId="575" xr:uid="{00000000-0005-0000-0000-000075060000}"/>
    <cellStyle name="Comma  - Style1 2" xfId="576" xr:uid="{00000000-0005-0000-0000-000076060000}"/>
    <cellStyle name="Comma  - Style1 3" xfId="2823" xr:uid="{00000000-0005-0000-0000-000077060000}"/>
    <cellStyle name="Comma  - Style1 3 2" xfId="4379" xr:uid="{00000000-0005-0000-0000-000078060000}"/>
    <cellStyle name="Comma  - Style1 4" xfId="1804" xr:uid="{00000000-0005-0000-0000-000079060000}"/>
    <cellStyle name="Comma  - Style2" xfId="577" xr:uid="{00000000-0005-0000-0000-00007A060000}"/>
    <cellStyle name="Comma  - Style2 2" xfId="578" xr:uid="{00000000-0005-0000-0000-00007B060000}"/>
    <cellStyle name="Comma  - Style2 3" xfId="2824" xr:uid="{00000000-0005-0000-0000-00007C060000}"/>
    <cellStyle name="Comma  - Style2 3 2" xfId="4380" xr:uid="{00000000-0005-0000-0000-00007D060000}"/>
    <cellStyle name="Comma  - Style2 4" xfId="1805" xr:uid="{00000000-0005-0000-0000-00007E060000}"/>
    <cellStyle name="Comma  - Style3" xfId="579" xr:uid="{00000000-0005-0000-0000-00007F060000}"/>
    <cellStyle name="Comma  - Style3 2" xfId="580" xr:uid="{00000000-0005-0000-0000-000080060000}"/>
    <cellStyle name="Comma  - Style3 3" xfId="2825" xr:uid="{00000000-0005-0000-0000-000081060000}"/>
    <cellStyle name="Comma  - Style3 3 2" xfId="4381" xr:uid="{00000000-0005-0000-0000-000082060000}"/>
    <cellStyle name="Comma  - Style3 4" xfId="1806" xr:uid="{00000000-0005-0000-0000-000083060000}"/>
    <cellStyle name="Comma  - Style4" xfId="581" xr:uid="{00000000-0005-0000-0000-000084060000}"/>
    <cellStyle name="Comma  - Style4 2" xfId="582" xr:uid="{00000000-0005-0000-0000-000085060000}"/>
    <cellStyle name="Comma  - Style4 3" xfId="2826" xr:uid="{00000000-0005-0000-0000-000086060000}"/>
    <cellStyle name="Comma  - Style4 3 2" xfId="4382" xr:uid="{00000000-0005-0000-0000-000087060000}"/>
    <cellStyle name="Comma  - Style4 4" xfId="1807" xr:uid="{00000000-0005-0000-0000-000088060000}"/>
    <cellStyle name="Comma  - Style5" xfId="583" xr:uid="{00000000-0005-0000-0000-000089060000}"/>
    <cellStyle name="Comma  - Style5 2" xfId="584" xr:uid="{00000000-0005-0000-0000-00008A060000}"/>
    <cellStyle name="Comma  - Style5 3" xfId="2827" xr:uid="{00000000-0005-0000-0000-00008B060000}"/>
    <cellStyle name="Comma  - Style5 3 2" xfId="4383" xr:uid="{00000000-0005-0000-0000-00008C060000}"/>
    <cellStyle name="Comma  - Style5 4" xfId="1808" xr:uid="{00000000-0005-0000-0000-00008D060000}"/>
    <cellStyle name="Comma  - Style6" xfId="585" xr:uid="{00000000-0005-0000-0000-00008E060000}"/>
    <cellStyle name="Comma  - Style6 2" xfId="586" xr:uid="{00000000-0005-0000-0000-00008F060000}"/>
    <cellStyle name="Comma  - Style6 3" xfId="2828" xr:uid="{00000000-0005-0000-0000-000090060000}"/>
    <cellStyle name="Comma  - Style6 3 2" xfId="4384" xr:uid="{00000000-0005-0000-0000-000091060000}"/>
    <cellStyle name="Comma  - Style6 4" xfId="1809" xr:uid="{00000000-0005-0000-0000-000092060000}"/>
    <cellStyle name="Comma  - Style7" xfId="587" xr:uid="{00000000-0005-0000-0000-000093060000}"/>
    <cellStyle name="Comma  - Style7 2" xfId="588" xr:uid="{00000000-0005-0000-0000-000094060000}"/>
    <cellStyle name="Comma  - Style7 3" xfId="2829" xr:uid="{00000000-0005-0000-0000-000095060000}"/>
    <cellStyle name="Comma  - Style7 3 2" xfId="4385" xr:uid="{00000000-0005-0000-0000-000096060000}"/>
    <cellStyle name="Comma  - Style7 4" xfId="1810" xr:uid="{00000000-0005-0000-0000-000097060000}"/>
    <cellStyle name="Comma  - Style8" xfId="589" xr:uid="{00000000-0005-0000-0000-000098060000}"/>
    <cellStyle name="Comma  - Style8 2" xfId="590" xr:uid="{00000000-0005-0000-0000-000099060000}"/>
    <cellStyle name="Comma  - Style8 3" xfId="2830" xr:uid="{00000000-0005-0000-0000-00009A060000}"/>
    <cellStyle name="Comma  - Style8 3 2" xfId="4386" xr:uid="{00000000-0005-0000-0000-00009B060000}"/>
    <cellStyle name="Comma  - Style8 4" xfId="1811" xr:uid="{00000000-0005-0000-0000-00009C060000}"/>
    <cellStyle name="Comma (0.0)" xfId="591" xr:uid="{00000000-0005-0000-0000-00009D060000}"/>
    <cellStyle name="Comma (0.00)" xfId="592" xr:uid="{00000000-0005-0000-0000-00009E060000}"/>
    <cellStyle name="Comma (hidden)" xfId="593" xr:uid="{00000000-0005-0000-0000-00009F060000}"/>
    <cellStyle name="Comma (hidden) 2" xfId="2831" xr:uid="{00000000-0005-0000-0000-0000A0060000}"/>
    <cellStyle name="Comma (index)" xfId="594" xr:uid="{00000000-0005-0000-0000-0000A1060000}"/>
    <cellStyle name="Comma (index) 2" xfId="2832" xr:uid="{00000000-0005-0000-0000-0000A2060000}"/>
    <cellStyle name="Comma [0] 2" xfId="595" xr:uid="{00000000-0005-0000-0000-0000A3060000}"/>
    <cellStyle name="Comma [0] 2 2" xfId="596" xr:uid="{00000000-0005-0000-0000-0000A4060000}"/>
    <cellStyle name="Comma [0] 2 2 2" xfId="2833" xr:uid="{00000000-0005-0000-0000-0000A5060000}"/>
    <cellStyle name="Comma [00]" xfId="597" xr:uid="{00000000-0005-0000-0000-0000A6060000}"/>
    <cellStyle name="Comma [00] 2" xfId="598" xr:uid="{00000000-0005-0000-0000-0000A7060000}"/>
    <cellStyle name="Comma [00] 3" xfId="2834" xr:uid="{00000000-0005-0000-0000-0000A8060000}"/>
    <cellStyle name="Comma [00] 3 2" xfId="4387" xr:uid="{00000000-0005-0000-0000-0000A9060000}"/>
    <cellStyle name="Comma [00] 4" xfId="1812" xr:uid="{00000000-0005-0000-0000-0000AA060000}"/>
    <cellStyle name="Comma 10" xfId="599" xr:uid="{00000000-0005-0000-0000-0000AB060000}"/>
    <cellStyle name="Comma 10 13" xfId="1781" xr:uid="{00000000-0005-0000-0000-0000AC060000}"/>
    <cellStyle name="Comma 10 13 2" xfId="2239" xr:uid="{00000000-0005-0000-0000-0000AD060000}"/>
    <cellStyle name="Comma 10 13 2 2" xfId="2836" xr:uid="{00000000-0005-0000-0000-0000AE060000}"/>
    <cellStyle name="Comma 10 13 3" xfId="2835" xr:uid="{00000000-0005-0000-0000-0000AF060000}"/>
    <cellStyle name="Comma 10 13 4" xfId="2110" xr:uid="{00000000-0005-0000-0000-0000B0060000}"/>
    <cellStyle name="Comma 10 2" xfId="600" xr:uid="{00000000-0005-0000-0000-0000B1060000}"/>
    <cellStyle name="Comma 10 2 2" xfId="2837" xr:uid="{00000000-0005-0000-0000-0000B2060000}"/>
    <cellStyle name="Comma 10 2 2 2" xfId="4388" xr:uid="{00000000-0005-0000-0000-0000B3060000}"/>
    <cellStyle name="Comma 10 2 3" xfId="5373" xr:uid="{00000000-0005-0000-0000-0000B4060000}"/>
    <cellStyle name="Comma 10 2 4" xfId="1607" xr:uid="{00000000-0005-0000-0000-0000B5060000}"/>
    <cellStyle name="Comma 10 3" xfId="601" xr:uid="{00000000-0005-0000-0000-0000B6060000}"/>
    <cellStyle name="Comma 10 3 2" xfId="2838" xr:uid="{00000000-0005-0000-0000-0000B7060000}"/>
    <cellStyle name="Comma 10 3 2 2" xfId="4389" xr:uid="{00000000-0005-0000-0000-0000B8060000}"/>
    <cellStyle name="Comma 10 4" xfId="602" xr:uid="{00000000-0005-0000-0000-0000B9060000}"/>
    <cellStyle name="Comma 10 4 2" xfId="2840" xr:uid="{00000000-0005-0000-0000-0000BA060000}"/>
    <cellStyle name="Comma 10 4 3" xfId="2841" xr:uid="{00000000-0005-0000-0000-0000BB060000}"/>
    <cellStyle name="Comma 10 4 3 2" xfId="2842" xr:uid="{00000000-0005-0000-0000-0000BC060000}"/>
    <cellStyle name="Comma 10 4 4" xfId="2839" xr:uid="{00000000-0005-0000-0000-0000BD060000}"/>
    <cellStyle name="Comma 10 5" xfId="2843" xr:uid="{00000000-0005-0000-0000-0000BE060000}"/>
    <cellStyle name="Comma 10 5 2" xfId="2844" xr:uid="{00000000-0005-0000-0000-0000BF060000}"/>
    <cellStyle name="Comma 10 6" xfId="2845" xr:uid="{00000000-0005-0000-0000-0000C0060000}"/>
    <cellStyle name="Comma 10 7" xfId="4390" xr:uid="{00000000-0005-0000-0000-0000C1060000}"/>
    <cellStyle name="Comma 10 8" xfId="5372" xr:uid="{00000000-0005-0000-0000-0000C2060000}"/>
    <cellStyle name="Comma 10 9" xfId="1606" xr:uid="{00000000-0005-0000-0000-0000C3060000}"/>
    <cellStyle name="Comma 100" xfId="6079" xr:uid="{00000000-0005-0000-0000-0000C4060000}"/>
    <cellStyle name="Comma 101" xfId="6082" xr:uid="{00000000-0005-0000-0000-0000C5060000}"/>
    <cellStyle name="Comma 102" xfId="6085" xr:uid="{00000000-0005-0000-0000-0000C6060000}"/>
    <cellStyle name="Comma 103" xfId="6088" xr:uid="{00000000-0005-0000-0000-0000C7060000}"/>
    <cellStyle name="Comma 104" xfId="6091" xr:uid="{00000000-0005-0000-0000-0000C8060000}"/>
    <cellStyle name="Comma 105" xfId="6094" xr:uid="{00000000-0005-0000-0000-0000C9060000}"/>
    <cellStyle name="Comma 106" xfId="6097" xr:uid="{00000000-0005-0000-0000-0000CA060000}"/>
    <cellStyle name="Comma 107" xfId="6100" xr:uid="{00000000-0005-0000-0000-0000CB060000}"/>
    <cellStyle name="Comma 108" xfId="6103" xr:uid="{00000000-0005-0000-0000-0000CC060000}"/>
    <cellStyle name="Comma 109" xfId="6106" xr:uid="{00000000-0005-0000-0000-0000CD060000}"/>
    <cellStyle name="Comma 11" xfId="603" xr:uid="{00000000-0005-0000-0000-0000CE060000}"/>
    <cellStyle name="Comma 11 2" xfId="1609" xr:uid="{00000000-0005-0000-0000-0000CF060000}"/>
    <cellStyle name="Comma 11 2 2" xfId="2182" xr:uid="{00000000-0005-0000-0000-0000D0060000}"/>
    <cellStyle name="Comma 11 2 3" xfId="2847" xr:uid="{00000000-0005-0000-0000-0000D1060000}"/>
    <cellStyle name="Comma 11 2 4" xfId="2057" xr:uid="{00000000-0005-0000-0000-0000D2060000}"/>
    <cellStyle name="Comma 11 3" xfId="1814" xr:uid="{00000000-0005-0000-0000-0000D3060000}"/>
    <cellStyle name="Comma 11 3 2" xfId="2848" xr:uid="{00000000-0005-0000-0000-0000D4060000}"/>
    <cellStyle name="Comma 11 3 2 2" xfId="4391" xr:uid="{00000000-0005-0000-0000-0000D5060000}"/>
    <cellStyle name="Comma 11 4" xfId="2846" xr:uid="{00000000-0005-0000-0000-0000D6060000}"/>
    <cellStyle name="Comma 11 5" xfId="1608" xr:uid="{00000000-0005-0000-0000-0000D7060000}"/>
    <cellStyle name="Comma 110" xfId="6109" xr:uid="{00000000-0005-0000-0000-0000D8060000}"/>
    <cellStyle name="Comma 111" xfId="6112" xr:uid="{00000000-0005-0000-0000-0000D9060000}"/>
    <cellStyle name="Comma 112" xfId="6115" xr:uid="{00000000-0005-0000-0000-0000DA060000}"/>
    <cellStyle name="Comma 113" xfId="6118" xr:uid="{00000000-0005-0000-0000-0000DB060000}"/>
    <cellStyle name="Comma 114" xfId="6121" xr:uid="{00000000-0005-0000-0000-0000DC060000}"/>
    <cellStyle name="Comma 115" xfId="4378" xr:uid="{00000000-0005-0000-0000-0000DD060000}"/>
    <cellStyle name="Comma 115 2" xfId="6203" xr:uid="{00000000-0005-0000-0000-0000DE060000}"/>
    <cellStyle name="Comma 116" xfId="4680" xr:uid="{00000000-0005-0000-0000-0000DF060000}"/>
    <cellStyle name="Comma 116 2" xfId="6204" xr:uid="{00000000-0005-0000-0000-0000E0060000}"/>
    <cellStyle name="Comma 117" xfId="6207" xr:uid="{00000000-0005-0000-0000-0000E1060000}"/>
    <cellStyle name="Comma 118" xfId="4216" xr:uid="{00000000-0005-0000-0000-0000E2060000}"/>
    <cellStyle name="Comma 118 2" xfId="6213" xr:uid="{00000000-0005-0000-0000-0000E3060000}"/>
    <cellStyle name="Comma 119" xfId="4496" xr:uid="{00000000-0005-0000-0000-0000E4060000}"/>
    <cellStyle name="Comma 12" xfId="604" xr:uid="{00000000-0005-0000-0000-0000E5060000}"/>
    <cellStyle name="Comma 12 2" xfId="605" xr:uid="{00000000-0005-0000-0000-0000E6060000}"/>
    <cellStyle name="Comma 12 2 2" xfId="2851" xr:uid="{00000000-0005-0000-0000-0000E7060000}"/>
    <cellStyle name="Comma 12 2 2 2" xfId="4392" xr:uid="{00000000-0005-0000-0000-0000E8060000}"/>
    <cellStyle name="Comma 12 2 3" xfId="2850" xr:uid="{00000000-0005-0000-0000-0000E9060000}"/>
    <cellStyle name="Comma 12 3" xfId="606" xr:uid="{00000000-0005-0000-0000-0000EA060000}"/>
    <cellStyle name="Comma 12 3 2" xfId="2853" xr:uid="{00000000-0005-0000-0000-0000EB060000}"/>
    <cellStyle name="Comma 12 3 3" xfId="2852" xr:uid="{00000000-0005-0000-0000-0000EC060000}"/>
    <cellStyle name="Comma 12 3 4" xfId="1945" xr:uid="{00000000-0005-0000-0000-0000ED060000}"/>
    <cellStyle name="Comma 12 4" xfId="607" xr:uid="{00000000-0005-0000-0000-0000EE060000}"/>
    <cellStyle name="Comma 12 4 2" xfId="2854" xr:uid="{00000000-0005-0000-0000-0000EF060000}"/>
    <cellStyle name="Comma 12 5" xfId="608" xr:uid="{00000000-0005-0000-0000-0000F0060000}"/>
    <cellStyle name="Comma 12 5 2" xfId="2849" xr:uid="{00000000-0005-0000-0000-0000F1060000}"/>
    <cellStyle name="Comma 12 6" xfId="609" xr:uid="{00000000-0005-0000-0000-0000F2060000}"/>
    <cellStyle name="Comma 12 6 2" xfId="4715" xr:uid="{00000000-0005-0000-0000-0000F3060000}"/>
    <cellStyle name="Comma 12 7" xfId="1610" xr:uid="{00000000-0005-0000-0000-0000F4060000}"/>
    <cellStyle name="Comma 120" xfId="4258" xr:uid="{00000000-0005-0000-0000-0000F5060000}"/>
    <cellStyle name="Comma 121" xfId="4266" xr:uid="{00000000-0005-0000-0000-0000F6060000}"/>
    <cellStyle name="Comma 122" xfId="6174" xr:uid="{00000000-0005-0000-0000-0000F7060000}"/>
    <cellStyle name="Comma 123" xfId="6149" xr:uid="{00000000-0005-0000-0000-0000F8060000}"/>
    <cellStyle name="Comma 124" xfId="1605" xr:uid="{00000000-0005-0000-0000-0000F9060000}"/>
    <cellStyle name="Comma 125" xfId="3849" xr:uid="{00000000-0005-0000-0000-0000FA060000}"/>
    <cellStyle name="Comma 13" xfId="610" xr:uid="{00000000-0005-0000-0000-0000FB060000}"/>
    <cellStyle name="Comma 13 2" xfId="611" xr:uid="{00000000-0005-0000-0000-0000FC060000}"/>
    <cellStyle name="Comma 13 2 2" xfId="2856" xr:uid="{00000000-0005-0000-0000-0000FD060000}"/>
    <cellStyle name="Comma 13 2 2 2" xfId="4393" xr:uid="{00000000-0005-0000-0000-0000FE060000}"/>
    <cellStyle name="Comma 13 2 3" xfId="1815" xr:uid="{00000000-0005-0000-0000-0000FF060000}"/>
    <cellStyle name="Comma 13 3" xfId="2857" xr:uid="{00000000-0005-0000-0000-000000070000}"/>
    <cellStyle name="Comma 13 4" xfId="2855" xr:uid="{00000000-0005-0000-0000-000001070000}"/>
    <cellStyle name="Comma 13 5" xfId="1611" xr:uid="{00000000-0005-0000-0000-000002070000}"/>
    <cellStyle name="Comma 13_CPI_Y'52_TOP_GG 1" xfId="2858" xr:uid="{00000000-0005-0000-0000-000003070000}"/>
    <cellStyle name="Comma 14" xfId="612" xr:uid="{00000000-0005-0000-0000-000004070000}"/>
    <cellStyle name="Comma 14 2" xfId="613" xr:uid="{00000000-0005-0000-0000-000005070000}"/>
    <cellStyle name="Comma 14 2 2" xfId="2860" xr:uid="{00000000-0005-0000-0000-000006070000}"/>
    <cellStyle name="Comma 14 2 2 2" xfId="4394" xr:uid="{00000000-0005-0000-0000-000007070000}"/>
    <cellStyle name="Comma 14 2 3" xfId="5374" xr:uid="{00000000-0005-0000-0000-000008070000}"/>
    <cellStyle name="Comma 14 2 4" xfId="1613" xr:uid="{00000000-0005-0000-0000-000009070000}"/>
    <cellStyle name="Comma 14 2 6" xfId="614" xr:uid="{00000000-0005-0000-0000-00000A070000}"/>
    <cellStyle name="Comma 14 3" xfId="615" xr:uid="{00000000-0005-0000-0000-00000B070000}"/>
    <cellStyle name="Comma 14 3 2" xfId="2862" xr:uid="{00000000-0005-0000-0000-00000C070000}"/>
    <cellStyle name="Comma 14 3 2 2" xfId="4395" xr:uid="{00000000-0005-0000-0000-00000D070000}"/>
    <cellStyle name="Comma 14 3 3" xfId="2861" xr:uid="{00000000-0005-0000-0000-00000E070000}"/>
    <cellStyle name="Comma 14 3 4" xfId="1816" xr:uid="{00000000-0005-0000-0000-00000F070000}"/>
    <cellStyle name="Comma 14 4" xfId="2863" xr:uid="{00000000-0005-0000-0000-000010070000}"/>
    <cellStyle name="Comma 14 4 2" xfId="4396" xr:uid="{00000000-0005-0000-0000-000011070000}"/>
    <cellStyle name="Comma 14 5" xfId="2859" xr:uid="{00000000-0005-0000-0000-000012070000}"/>
    <cellStyle name="Comma 14 6" xfId="1612" xr:uid="{00000000-0005-0000-0000-000013070000}"/>
    <cellStyle name="Comma 15" xfId="616" xr:uid="{00000000-0005-0000-0000-000014070000}"/>
    <cellStyle name="Comma 15 2" xfId="617" xr:uid="{00000000-0005-0000-0000-000015070000}"/>
    <cellStyle name="Comma 15 2 2" xfId="2864" xr:uid="{00000000-0005-0000-0000-000016070000}"/>
    <cellStyle name="Comma 15 2 2 2" xfId="4397" xr:uid="{00000000-0005-0000-0000-000017070000}"/>
    <cellStyle name="Comma 15 2 3" xfId="5375" xr:uid="{00000000-0005-0000-0000-000018070000}"/>
    <cellStyle name="Comma 15 2 4" xfId="1614" xr:uid="{00000000-0005-0000-0000-000019070000}"/>
    <cellStyle name="Comma 15 3" xfId="618" xr:uid="{00000000-0005-0000-0000-00001A070000}"/>
    <cellStyle name="Comma 15 3 2" xfId="2866" xr:uid="{00000000-0005-0000-0000-00001B070000}"/>
    <cellStyle name="Comma 15 3 2 2" xfId="4398" xr:uid="{00000000-0005-0000-0000-00001C070000}"/>
    <cellStyle name="Comma 15 3 3" xfId="2865" xr:uid="{00000000-0005-0000-0000-00001D070000}"/>
    <cellStyle name="Comma 15 3 4" xfId="1817" xr:uid="{00000000-0005-0000-0000-00001E070000}"/>
    <cellStyle name="Comma 15 4" xfId="619" xr:uid="{00000000-0005-0000-0000-00001F070000}"/>
    <cellStyle name="Comma 15 4 2" xfId="2868" xr:uid="{00000000-0005-0000-0000-000020070000}"/>
    <cellStyle name="Comma 15 4 3" xfId="2867" xr:uid="{00000000-0005-0000-0000-000021070000}"/>
    <cellStyle name="Comma 15 5" xfId="620" xr:uid="{00000000-0005-0000-0000-000022070000}"/>
    <cellStyle name="Comma 15 5 2" xfId="2869" xr:uid="{00000000-0005-0000-0000-000023070000}"/>
    <cellStyle name="Comma 15 6" xfId="621" xr:uid="{00000000-0005-0000-0000-000024070000}"/>
    <cellStyle name="Comma 16" xfId="622" xr:uid="{00000000-0005-0000-0000-000025070000}"/>
    <cellStyle name="Comma 16 2" xfId="623" xr:uid="{00000000-0005-0000-0000-000026070000}"/>
    <cellStyle name="Comma 16 2 2" xfId="2871" xr:uid="{00000000-0005-0000-0000-000027070000}"/>
    <cellStyle name="Comma 16 2 2 2" xfId="4399" xr:uid="{00000000-0005-0000-0000-000028070000}"/>
    <cellStyle name="Comma 16 2 3" xfId="1818" xr:uid="{00000000-0005-0000-0000-000029070000}"/>
    <cellStyle name="Comma 16 3" xfId="2870" xr:uid="{00000000-0005-0000-0000-00002A070000}"/>
    <cellStyle name="Comma 16 3 2" xfId="4400" xr:uid="{00000000-0005-0000-0000-00002B070000}"/>
    <cellStyle name="Comma 16 4" xfId="5376" xr:uid="{00000000-0005-0000-0000-00002C070000}"/>
    <cellStyle name="Comma 16 5" xfId="1615" xr:uid="{00000000-0005-0000-0000-00002D070000}"/>
    <cellStyle name="Comma 16_130017-B1  โปรแกรมคอมพิวเตอร์ CPI_Q409" xfId="2872" xr:uid="{00000000-0005-0000-0000-00002E070000}"/>
    <cellStyle name="Comma 17" xfId="624" xr:uid="{00000000-0005-0000-0000-00002F070000}"/>
    <cellStyle name="Comma 17 10" xfId="2115" xr:uid="{00000000-0005-0000-0000-000030070000}"/>
    <cellStyle name="Comma 17 11" xfId="1891" xr:uid="{00000000-0005-0000-0000-000031070000}"/>
    <cellStyle name="Comma 17 2" xfId="625" xr:uid="{00000000-0005-0000-0000-000032070000}"/>
    <cellStyle name="Comma 17 2 2" xfId="2874" xr:uid="{00000000-0005-0000-0000-000033070000}"/>
    <cellStyle name="Comma 17 2 2 2" xfId="5964" xr:uid="{00000000-0005-0000-0000-000034070000}"/>
    <cellStyle name="Comma 17 2 3" xfId="2251" xr:uid="{00000000-0005-0000-0000-000035070000}"/>
    <cellStyle name="Comma 17 3" xfId="2873" xr:uid="{00000000-0005-0000-0000-000036070000}"/>
    <cellStyle name="Comma 17 4" xfId="4402" xr:uid="{00000000-0005-0000-0000-000037070000}"/>
    <cellStyle name="Comma 17 5" xfId="4403" xr:uid="{00000000-0005-0000-0000-000038070000}"/>
    <cellStyle name="Comma 17 6" xfId="4975" xr:uid="{00000000-0005-0000-0000-000039070000}"/>
    <cellStyle name="Comma 17 7" xfId="5066" xr:uid="{00000000-0005-0000-0000-00003A070000}"/>
    <cellStyle name="Comma 17 8" xfId="5856" xr:uid="{00000000-0005-0000-0000-00003B070000}"/>
    <cellStyle name="Comma 17 9" xfId="4401" xr:uid="{00000000-0005-0000-0000-00003C070000}"/>
    <cellStyle name="Comma 18" xfId="626" xr:uid="{00000000-0005-0000-0000-00003D070000}"/>
    <cellStyle name="Comma 18 2" xfId="2252" xr:uid="{00000000-0005-0000-0000-00003E070000}"/>
    <cellStyle name="Comma 18 2 10" xfId="2877" xr:uid="{00000000-0005-0000-0000-00003F070000}"/>
    <cellStyle name="Comma 18 2 11" xfId="2878" xr:uid="{00000000-0005-0000-0000-000040070000}"/>
    <cellStyle name="Comma 18 2 12" xfId="2879" xr:uid="{00000000-0005-0000-0000-000041070000}"/>
    <cellStyle name="Comma 18 2 13" xfId="2880" xr:uid="{00000000-0005-0000-0000-000042070000}"/>
    <cellStyle name="Comma 18 2 14" xfId="2881" xr:uid="{00000000-0005-0000-0000-000043070000}"/>
    <cellStyle name="Comma 18 2 15" xfId="2882" xr:uid="{00000000-0005-0000-0000-000044070000}"/>
    <cellStyle name="Comma 18 2 16" xfId="2883" xr:uid="{00000000-0005-0000-0000-000045070000}"/>
    <cellStyle name="Comma 18 2 17" xfId="2884" xr:uid="{00000000-0005-0000-0000-000046070000}"/>
    <cellStyle name="Comma 18 2 18" xfId="2885" xr:uid="{00000000-0005-0000-0000-000047070000}"/>
    <cellStyle name="Comma 18 2 19" xfId="2886" xr:uid="{00000000-0005-0000-0000-000048070000}"/>
    <cellStyle name="Comma 18 2 2" xfId="2887" xr:uid="{00000000-0005-0000-0000-000049070000}"/>
    <cellStyle name="Comma 18 2 20" xfId="2888" xr:uid="{00000000-0005-0000-0000-00004A070000}"/>
    <cellStyle name="Comma 18 2 21" xfId="2889" xr:uid="{00000000-0005-0000-0000-00004B070000}"/>
    <cellStyle name="Comma 18 2 22" xfId="2890" xr:uid="{00000000-0005-0000-0000-00004C070000}"/>
    <cellStyle name="Comma 18 2 23" xfId="2891" xr:uid="{00000000-0005-0000-0000-00004D070000}"/>
    <cellStyle name="Comma 18 2 24" xfId="2892" xr:uid="{00000000-0005-0000-0000-00004E070000}"/>
    <cellStyle name="Comma 18 2 25" xfId="2876" xr:uid="{00000000-0005-0000-0000-00004F070000}"/>
    <cellStyle name="Comma 18 2 25 2" xfId="5965" xr:uid="{00000000-0005-0000-0000-000050070000}"/>
    <cellStyle name="Comma 18 2 3" xfId="2893" xr:uid="{00000000-0005-0000-0000-000051070000}"/>
    <cellStyle name="Comma 18 2 4" xfId="2894" xr:uid="{00000000-0005-0000-0000-000052070000}"/>
    <cellStyle name="Comma 18 2 5" xfId="2895" xr:uid="{00000000-0005-0000-0000-000053070000}"/>
    <cellStyle name="Comma 18 2 6" xfId="2896" xr:uid="{00000000-0005-0000-0000-000054070000}"/>
    <cellStyle name="Comma 18 2 7" xfId="2897" xr:uid="{00000000-0005-0000-0000-000055070000}"/>
    <cellStyle name="Comma 18 2 8" xfId="2898" xr:uid="{00000000-0005-0000-0000-000056070000}"/>
    <cellStyle name="Comma 18 2 9" xfId="2899" xr:uid="{00000000-0005-0000-0000-000057070000}"/>
    <cellStyle name="Comma 18 3" xfId="2900" xr:uid="{00000000-0005-0000-0000-000058070000}"/>
    <cellStyle name="Comma 18 3 10" xfId="2901" xr:uid="{00000000-0005-0000-0000-000059070000}"/>
    <cellStyle name="Comma 18 3 11" xfId="2902" xr:uid="{00000000-0005-0000-0000-00005A070000}"/>
    <cellStyle name="Comma 18 3 12" xfId="2903" xr:uid="{00000000-0005-0000-0000-00005B070000}"/>
    <cellStyle name="Comma 18 3 13" xfId="2904" xr:uid="{00000000-0005-0000-0000-00005C070000}"/>
    <cellStyle name="Comma 18 3 14" xfId="2905" xr:uid="{00000000-0005-0000-0000-00005D070000}"/>
    <cellStyle name="Comma 18 3 15" xfId="2906" xr:uid="{00000000-0005-0000-0000-00005E070000}"/>
    <cellStyle name="Comma 18 3 16" xfId="2907" xr:uid="{00000000-0005-0000-0000-00005F070000}"/>
    <cellStyle name="Comma 18 3 17" xfId="2908" xr:uid="{00000000-0005-0000-0000-000060070000}"/>
    <cellStyle name="Comma 18 3 18" xfId="2909" xr:uid="{00000000-0005-0000-0000-000061070000}"/>
    <cellStyle name="Comma 18 3 19" xfId="2910" xr:uid="{00000000-0005-0000-0000-000062070000}"/>
    <cellStyle name="Comma 18 3 2" xfId="2911" xr:uid="{00000000-0005-0000-0000-000063070000}"/>
    <cellStyle name="Comma 18 3 20" xfId="2912" xr:uid="{00000000-0005-0000-0000-000064070000}"/>
    <cellStyle name="Comma 18 3 21" xfId="2913" xr:uid="{00000000-0005-0000-0000-000065070000}"/>
    <cellStyle name="Comma 18 3 22" xfId="2914" xr:uid="{00000000-0005-0000-0000-000066070000}"/>
    <cellStyle name="Comma 18 3 23" xfId="2915" xr:uid="{00000000-0005-0000-0000-000067070000}"/>
    <cellStyle name="Comma 18 3 24" xfId="2916" xr:uid="{00000000-0005-0000-0000-000068070000}"/>
    <cellStyle name="Comma 18 3 3" xfId="2917" xr:uid="{00000000-0005-0000-0000-000069070000}"/>
    <cellStyle name="Comma 18 3 4" xfId="2918" xr:uid="{00000000-0005-0000-0000-00006A070000}"/>
    <cellStyle name="Comma 18 3 5" xfId="2919" xr:uid="{00000000-0005-0000-0000-00006B070000}"/>
    <cellStyle name="Comma 18 3 6" xfId="2920" xr:uid="{00000000-0005-0000-0000-00006C070000}"/>
    <cellStyle name="Comma 18 3 7" xfId="2921" xr:uid="{00000000-0005-0000-0000-00006D070000}"/>
    <cellStyle name="Comma 18 3 8" xfId="2922" xr:uid="{00000000-0005-0000-0000-00006E070000}"/>
    <cellStyle name="Comma 18 3 9" xfId="2923" xr:uid="{00000000-0005-0000-0000-00006F070000}"/>
    <cellStyle name="Comma 18 4" xfId="2875" xr:uid="{00000000-0005-0000-0000-000070070000}"/>
    <cellStyle name="Comma 18 4 2" xfId="4404" xr:uid="{00000000-0005-0000-0000-000071070000}"/>
    <cellStyle name="Comma 18 5" xfId="4976" xr:uid="{00000000-0005-0000-0000-000072070000}"/>
    <cellStyle name="Comma 18 6" xfId="5067" xr:uid="{00000000-0005-0000-0000-000073070000}"/>
    <cellStyle name="Comma 18 7" xfId="5857" xr:uid="{00000000-0005-0000-0000-000074070000}"/>
    <cellStyle name="Comma 18 8" xfId="2116" xr:uid="{00000000-0005-0000-0000-000075070000}"/>
    <cellStyle name="Comma 18 9" xfId="1893" xr:uid="{00000000-0005-0000-0000-000076070000}"/>
    <cellStyle name="Comma 18_DP(IA)_'09(170200,170200-NB,170300,170300-B1)_CPI_Q409" xfId="2924" xr:uid="{00000000-0005-0000-0000-000077070000}"/>
    <cellStyle name="Comma 19" xfId="627" xr:uid="{00000000-0005-0000-0000-000078070000}"/>
    <cellStyle name="Comma 19 10" xfId="1896" xr:uid="{00000000-0005-0000-0000-000079070000}"/>
    <cellStyle name="Comma 19 2" xfId="2254" xr:uid="{00000000-0005-0000-0000-00007A070000}"/>
    <cellStyle name="Comma 19 2 2" xfId="2926" xr:uid="{00000000-0005-0000-0000-00007B070000}"/>
    <cellStyle name="Comma 19 2 2 2" xfId="5967" xr:uid="{00000000-0005-0000-0000-00007C070000}"/>
    <cellStyle name="Comma 19 3" xfId="2927" xr:uid="{00000000-0005-0000-0000-00007D070000}"/>
    <cellStyle name="Comma 19 3 2" xfId="2928" xr:uid="{00000000-0005-0000-0000-00007E070000}"/>
    <cellStyle name="Comma 19 4" xfId="2929" xr:uid="{00000000-0005-0000-0000-00007F070000}"/>
    <cellStyle name="Comma 19 4 2" xfId="2930" xr:uid="{00000000-0005-0000-0000-000080070000}"/>
    <cellStyle name="Comma 19 5" xfId="2925" xr:uid="{00000000-0005-0000-0000-000081070000}"/>
    <cellStyle name="Comma 19 5 2" xfId="4405" xr:uid="{00000000-0005-0000-0000-000082070000}"/>
    <cellStyle name="Comma 19 6" xfId="4977" xr:uid="{00000000-0005-0000-0000-000083070000}"/>
    <cellStyle name="Comma 19 7" xfId="5069" xr:uid="{00000000-0005-0000-0000-000084070000}"/>
    <cellStyle name="Comma 19 8" xfId="5859" xr:uid="{00000000-0005-0000-0000-000085070000}"/>
    <cellStyle name="Comma 19 9" xfId="2118" xr:uid="{00000000-0005-0000-0000-000086070000}"/>
    <cellStyle name="Comma 2" xfId="6243" xr:uid="{89623974-8A49-49E5-9109-D801FB82CA04}"/>
    <cellStyle name="Comma 2 10" xfId="628" xr:uid="{00000000-0005-0000-0000-000087070000}"/>
    <cellStyle name="Comma 2 10 2" xfId="2932" xr:uid="{00000000-0005-0000-0000-000088070000}"/>
    <cellStyle name="Comma 2 10 2 2" xfId="4406" xr:uid="{00000000-0005-0000-0000-000089070000}"/>
    <cellStyle name="Comma 2 10 3" xfId="5377" xr:uid="{00000000-0005-0000-0000-00008A070000}"/>
    <cellStyle name="Comma 2 10 4" xfId="1616" xr:uid="{00000000-0005-0000-0000-00008B070000}"/>
    <cellStyle name="Comma 2 11" xfId="629" xr:uid="{00000000-0005-0000-0000-00008C070000}"/>
    <cellStyle name="Comma 2 11 2" xfId="2933" xr:uid="{00000000-0005-0000-0000-00008D070000}"/>
    <cellStyle name="Comma 2 12" xfId="630" xr:uid="{00000000-0005-0000-0000-00008E070000}"/>
    <cellStyle name="Comma 2 12 2" xfId="2934" xr:uid="{00000000-0005-0000-0000-00008F070000}"/>
    <cellStyle name="Comma 2 13" xfId="631" xr:uid="{00000000-0005-0000-0000-000090070000}"/>
    <cellStyle name="Comma 2 13 2" xfId="2935" xr:uid="{00000000-0005-0000-0000-000091070000}"/>
    <cellStyle name="Comma 2 14" xfId="632" xr:uid="{00000000-0005-0000-0000-000092070000}"/>
    <cellStyle name="Comma 2 14 2" xfId="2936" xr:uid="{00000000-0005-0000-0000-000093070000}"/>
    <cellStyle name="Comma 2 15" xfId="2937" xr:uid="{00000000-0005-0000-0000-000094070000}"/>
    <cellStyle name="Comma 2 16" xfId="2938" xr:uid="{00000000-0005-0000-0000-000095070000}"/>
    <cellStyle name="Comma 2 17" xfId="2939" xr:uid="{00000000-0005-0000-0000-000096070000}"/>
    <cellStyle name="Comma 2 18" xfId="2940" xr:uid="{00000000-0005-0000-0000-000097070000}"/>
    <cellStyle name="Comma 2 19" xfId="2941" xr:uid="{00000000-0005-0000-0000-000098070000}"/>
    <cellStyle name="Comma 2 2" xfId="633" xr:uid="{00000000-0005-0000-0000-000099070000}"/>
    <cellStyle name="Comma 2 2 10" xfId="2942" xr:uid="{00000000-0005-0000-0000-00009A070000}"/>
    <cellStyle name="Comma 2 2 10 2" xfId="2943" xr:uid="{00000000-0005-0000-0000-00009B070000}"/>
    <cellStyle name="Comma 2 2 11" xfId="2944" xr:uid="{00000000-0005-0000-0000-00009C070000}"/>
    <cellStyle name="Comma 2 2 11 2" xfId="2945" xr:uid="{00000000-0005-0000-0000-00009D070000}"/>
    <cellStyle name="Comma 2 2 12" xfId="2946" xr:uid="{00000000-0005-0000-0000-00009E070000}"/>
    <cellStyle name="Comma 2 2 12 2" xfId="2947" xr:uid="{00000000-0005-0000-0000-00009F070000}"/>
    <cellStyle name="Comma 2 2 13" xfId="2948" xr:uid="{00000000-0005-0000-0000-0000A0070000}"/>
    <cellStyle name="Comma 2 2 13 2" xfId="2949" xr:uid="{00000000-0005-0000-0000-0000A1070000}"/>
    <cellStyle name="Comma 2 2 14" xfId="2950" xr:uid="{00000000-0005-0000-0000-0000A2070000}"/>
    <cellStyle name="Comma 2 2 14 2" xfId="2951" xr:uid="{00000000-0005-0000-0000-0000A3070000}"/>
    <cellStyle name="Comma 2 2 15" xfId="2952" xr:uid="{00000000-0005-0000-0000-0000A4070000}"/>
    <cellStyle name="Comma 2 2 15 2" xfId="2953" xr:uid="{00000000-0005-0000-0000-0000A5070000}"/>
    <cellStyle name="Comma 2 2 16" xfId="2954" xr:uid="{00000000-0005-0000-0000-0000A6070000}"/>
    <cellStyle name="Comma 2 2 16 2" xfId="2955" xr:uid="{00000000-0005-0000-0000-0000A7070000}"/>
    <cellStyle name="Comma 2 2 17" xfId="2956" xr:uid="{00000000-0005-0000-0000-0000A8070000}"/>
    <cellStyle name="Comma 2 2 17 2" xfId="2957" xr:uid="{00000000-0005-0000-0000-0000A9070000}"/>
    <cellStyle name="Comma 2 2 18" xfId="2958" xr:uid="{00000000-0005-0000-0000-0000AA070000}"/>
    <cellStyle name="Comma 2 2 18 2" xfId="2959" xr:uid="{00000000-0005-0000-0000-0000AB070000}"/>
    <cellStyle name="Comma 2 2 19" xfId="2960" xr:uid="{00000000-0005-0000-0000-0000AC070000}"/>
    <cellStyle name="Comma 2 2 19 2" xfId="2961" xr:uid="{00000000-0005-0000-0000-0000AD070000}"/>
    <cellStyle name="Comma 2 2 2" xfId="634" xr:uid="{00000000-0005-0000-0000-0000AE070000}"/>
    <cellStyle name="Comma 2 2 2 2" xfId="635" xr:uid="{00000000-0005-0000-0000-0000AF070000}"/>
    <cellStyle name="Comma 2 2 2 2 2" xfId="636" xr:uid="{00000000-0005-0000-0000-0000B0070000}"/>
    <cellStyle name="Comma 2 2 2 2 2 2" xfId="4407" xr:uid="{00000000-0005-0000-0000-0000B1070000}"/>
    <cellStyle name="Comma 2 2 2 2 2 3" xfId="2964" xr:uid="{00000000-0005-0000-0000-0000B2070000}"/>
    <cellStyle name="Comma 2 2 2 2 3" xfId="637" xr:uid="{00000000-0005-0000-0000-0000B3070000}"/>
    <cellStyle name="Comma 2 2 2 2 3 2" xfId="2963" xr:uid="{00000000-0005-0000-0000-0000B4070000}"/>
    <cellStyle name="Comma 2 2 2 2 4" xfId="1820" xr:uid="{00000000-0005-0000-0000-0000B5070000}"/>
    <cellStyle name="Comma 2 2 2 3" xfId="638" xr:uid="{00000000-0005-0000-0000-0000B6070000}"/>
    <cellStyle name="Comma 2 2 2 3 2" xfId="2965" xr:uid="{00000000-0005-0000-0000-0000B7070000}"/>
    <cellStyle name="Comma 2 2 2 3 2 2" xfId="5923" xr:uid="{00000000-0005-0000-0000-0000B8070000}"/>
    <cellStyle name="Comma 2 2 2 3 3" xfId="2183" xr:uid="{00000000-0005-0000-0000-0000B9070000}"/>
    <cellStyle name="Comma 2 2 2 4" xfId="2962" xr:uid="{00000000-0005-0000-0000-0000BA070000}"/>
    <cellStyle name="Comma 2 2 2 4 2" xfId="4408" xr:uid="{00000000-0005-0000-0000-0000BB070000}"/>
    <cellStyle name="Comma 2 2 2 5" xfId="4409" xr:uid="{00000000-0005-0000-0000-0000BC070000}"/>
    <cellStyle name="Comma 2 2 2 6" xfId="5378" xr:uid="{00000000-0005-0000-0000-0000BD070000}"/>
    <cellStyle name="Comma 2 2 2 7" xfId="2058" xr:uid="{00000000-0005-0000-0000-0000BE070000}"/>
    <cellStyle name="Comma 2 2 2 8" xfId="1618" xr:uid="{00000000-0005-0000-0000-0000BF070000}"/>
    <cellStyle name="Comma 2 2 20" xfId="2966" xr:uid="{00000000-0005-0000-0000-0000C0070000}"/>
    <cellStyle name="Comma 2 2 20 2" xfId="2967" xr:uid="{00000000-0005-0000-0000-0000C1070000}"/>
    <cellStyle name="Comma 2 2 21" xfId="2968" xr:uid="{00000000-0005-0000-0000-0000C2070000}"/>
    <cellStyle name="Comma 2 2 21 2" xfId="2969" xr:uid="{00000000-0005-0000-0000-0000C3070000}"/>
    <cellStyle name="Comma 2 2 22" xfId="2970" xr:uid="{00000000-0005-0000-0000-0000C4070000}"/>
    <cellStyle name="Comma 2 2 22 2" xfId="2971" xr:uid="{00000000-0005-0000-0000-0000C5070000}"/>
    <cellStyle name="Comma 2 2 23" xfId="2972" xr:uid="{00000000-0005-0000-0000-0000C6070000}"/>
    <cellStyle name="Comma 2 2 23 2" xfId="2973" xr:uid="{00000000-0005-0000-0000-0000C7070000}"/>
    <cellStyle name="Comma 2 2 24" xfId="2974" xr:uid="{00000000-0005-0000-0000-0000C8070000}"/>
    <cellStyle name="Comma 2 2 24 2" xfId="2975" xr:uid="{00000000-0005-0000-0000-0000C9070000}"/>
    <cellStyle name="Comma 2 2 25" xfId="2976" xr:uid="{00000000-0005-0000-0000-0000CA070000}"/>
    <cellStyle name="Comma 2 2 25 2" xfId="2977" xr:uid="{00000000-0005-0000-0000-0000CB070000}"/>
    <cellStyle name="Comma 2 2 26" xfId="2978" xr:uid="{00000000-0005-0000-0000-0000CC070000}"/>
    <cellStyle name="Comma 2 2 26 2" xfId="2979" xr:uid="{00000000-0005-0000-0000-0000CD070000}"/>
    <cellStyle name="Comma 2 2 27" xfId="2980" xr:uid="{00000000-0005-0000-0000-0000CE070000}"/>
    <cellStyle name="Comma 2 2 27 2" xfId="2981" xr:uid="{00000000-0005-0000-0000-0000CF070000}"/>
    <cellStyle name="Comma 2 2 28" xfId="2982" xr:uid="{00000000-0005-0000-0000-0000D0070000}"/>
    <cellStyle name="Comma 2 2 28 2" xfId="2983" xr:uid="{00000000-0005-0000-0000-0000D1070000}"/>
    <cellStyle name="Comma 2 2 29" xfId="2984" xr:uid="{00000000-0005-0000-0000-0000D2070000}"/>
    <cellStyle name="Comma 2 2 29 2" xfId="2985" xr:uid="{00000000-0005-0000-0000-0000D3070000}"/>
    <cellStyle name="Comma 2 2 3" xfId="639" xr:uid="{00000000-0005-0000-0000-0000D4070000}"/>
    <cellStyle name="Comma 2 2 3 2" xfId="1620" xr:uid="{00000000-0005-0000-0000-0000D5070000}"/>
    <cellStyle name="Comma 2 2 3 2 2" xfId="2987" xr:uid="{00000000-0005-0000-0000-0000D6070000}"/>
    <cellStyle name="Comma 2 2 3 2 2 2" xfId="5237" xr:uid="{00000000-0005-0000-0000-0000D7070000}"/>
    <cellStyle name="Comma 2 2 3 2 2 3" xfId="4411" xr:uid="{00000000-0005-0000-0000-0000D8070000}"/>
    <cellStyle name="Comma 2 2 3 2 3" xfId="4849" xr:uid="{00000000-0005-0000-0000-0000D9070000}"/>
    <cellStyle name="Comma 2 2 3 2 3 2" xfId="5379" xr:uid="{00000000-0005-0000-0000-0000DA070000}"/>
    <cellStyle name="Comma 2 2 3 3" xfId="1821" xr:uid="{00000000-0005-0000-0000-0000DB070000}"/>
    <cellStyle name="Comma 2 2 3 4" xfId="2986" xr:uid="{00000000-0005-0000-0000-0000DC070000}"/>
    <cellStyle name="Comma 2 2 3 4 2" xfId="4848" xr:uid="{00000000-0005-0000-0000-0000DD070000}"/>
    <cellStyle name="Comma 2 2 3 5" xfId="4410" xr:uid="{00000000-0005-0000-0000-0000DE070000}"/>
    <cellStyle name="Comma 2 2 3 6" xfId="1619" xr:uid="{00000000-0005-0000-0000-0000DF070000}"/>
    <cellStyle name="Comma 2 2 30" xfId="2988" xr:uid="{00000000-0005-0000-0000-0000E0070000}"/>
    <cellStyle name="Comma 2 2 30 2" xfId="2989" xr:uid="{00000000-0005-0000-0000-0000E1070000}"/>
    <cellStyle name="Comma 2 2 31" xfId="2990" xr:uid="{00000000-0005-0000-0000-0000E2070000}"/>
    <cellStyle name="Comma 2 2 31 2" xfId="2991" xr:uid="{00000000-0005-0000-0000-0000E3070000}"/>
    <cellStyle name="Comma 2 2 32" xfId="2992" xr:uid="{00000000-0005-0000-0000-0000E4070000}"/>
    <cellStyle name="Comma 2 2 32 2" xfId="2993" xr:uid="{00000000-0005-0000-0000-0000E5070000}"/>
    <cellStyle name="Comma 2 2 33" xfId="2994" xr:uid="{00000000-0005-0000-0000-0000E6070000}"/>
    <cellStyle name="Comma 2 2 33 2" xfId="2995" xr:uid="{00000000-0005-0000-0000-0000E7070000}"/>
    <cellStyle name="Comma 2 2 34" xfId="2996" xr:uid="{00000000-0005-0000-0000-0000E8070000}"/>
    <cellStyle name="Comma 2 2 34 2" xfId="2997" xr:uid="{00000000-0005-0000-0000-0000E9070000}"/>
    <cellStyle name="Comma 2 2 35" xfId="2998" xr:uid="{00000000-0005-0000-0000-0000EA070000}"/>
    <cellStyle name="Comma 2 2 35 2" xfId="2999" xr:uid="{00000000-0005-0000-0000-0000EB070000}"/>
    <cellStyle name="Comma 2 2 36" xfId="3000" xr:uid="{00000000-0005-0000-0000-0000EC070000}"/>
    <cellStyle name="Comma 2 2 36 2" xfId="3001" xr:uid="{00000000-0005-0000-0000-0000ED070000}"/>
    <cellStyle name="Comma 2 2 37" xfId="3002" xr:uid="{00000000-0005-0000-0000-0000EE070000}"/>
    <cellStyle name="Comma 2 2 37 2" xfId="3003" xr:uid="{00000000-0005-0000-0000-0000EF070000}"/>
    <cellStyle name="Comma 2 2 38" xfId="3004" xr:uid="{00000000-0005-0000-0000-0000F0070000}"/>
    <cellStyle name="Comma 2 2 38 2" xfId="3005" xr:uid="{00000000-0005-0000-0000-0000F1070000}"/>
    <cellStyle name="Comma 2 2 39" xfId="3006" xr:uid="{00000000-0005-0000-0000-0000F2070000}"/>
    <cellStyle name="Comma 2 2 39 2" xfId="3007" xr:uid="{00000000-0005-0000-0000-0000F3070000}"/>
    <cellStyle name="Comma 2 2 4" xfId="640" xr:uid="{00000000-0005-0000-0000-0000F4070000}"/>
    <cellStyle name="Comma 2 2 4 2" xfId="3009" xr:uid="{00000000-0005-0000-0000-0000F5070000}"/>
    <cellStyle name="Comma 2 2 4 2 2" xfId="4412" xr:uid="{00000000-0005-0000-0000-0000F6070000}"/>
    <cellStyle name="Comma 2 2 4 3" xfId="3008" xr:uid="{00000000-0005-0000-0000-0000F7070000}"/>
    <cellStyle name="Comma 2 2 4 4" xfId="1819" xr:uid="{00000000-0005-0000-0000-0000F8070000}"/>
    <cellStyle name="Comma 2 2 40" xfId="3010" xr:uid="{00000000-0005-0000-0000-0000F9070000}"/>
    <cellStyle name="Comma 2 2 40 2" xfId="3011" xr:uid="{00000000-0005-0000-0000-0000FA070000}"/>
    <cellStyle name="Comma 2 2 41" xfId="3012" xr:uid="{00000000-0005-0000-0000-0000FB070000}"/>
    <cellStyle name="Comma 2 2 41 2" xfId="3013" xr:uid="{00000000-0005-0000-0000-0000FC070000}"/>
    <cellStyle name="Comma 2 2 42" xfId="3014" xr:uid="{00000000-0005-0000-0000-0000FD070000}"/>
    <cellStyle name="Comma 2 2 42 2" xfId="3015" xr:uid="{00000000-0005-0000-0000-0000FE070000}"/>
    <cellStyle name="Comma 2 2 43" xfId="3016" xr:uid="{00000000-0005-0000-0000-0000FF070000}"/>
    <cellStyle name="Comma 2 2 43 2" xfId="3017" xr:uid="{00000000-0005-0000-0000-000000080000}"/>
    <cellStyle name="Comma 2 2 44" xfId="3018" xr:uid="{00000000-0005-0000-0000-000001080000}"/>
    <cellStyle name="Comma 2 2 44 2" xfId="3019" xr:uid="{00000000-0005-0000-0000-000002080000}"/>
    <cellStyle name="Comma 2 2 45" xfId="3020" xr:uid="{00000000-0005-0000-0000-000003080000}"/>
    <cellStyle name="Comma 2 2 45 2" xfId="3021" xr:uid="{00000000-0005-0000-0000-000004080000}"/>
    <cellStyle name="Comma 2 2 46" xfId="3022" xr:uid="{00000000-0005-0000-0000-000005080000}"/>
    <cellStyle name="Comma 2 2 46 2" xfId="3023" xr:uid="{00000000-0005-0000-0000-000006080000}"/>
    <cellStyle name="Comma 2 2 47" xfId="3024" xr:uid="{00000000-0005-0000-0000-000007080000}"/>
    <cellStyle name="Comma 2 2 47 2" xfId="3025" xr:uid="{00000000-0005-0000-0000-000008080000}"/>
    <cellStyle name="Comma 2 2 48" xfId="3026" xr:uid="{00000000-0005-0000-0000-000009080000}"/>
    <cellStyle name="Comma 2 2 48 2" xfId="3027" xr:uid="{00000000-0005-0000-0000-00000A080000}"/>
    <cellStyle name="Comma 2 2 49" xfId="3028" xr:uid="{00000000-0005-0000-0000-00000B080000}"/>
    <cellStyle name="Comma 2 2 49 2" xfId="3029" xr:uid="{00000000-0005-0000-0000-00000C080000}"/>
    <cellStyle name="Comma 2 2 5" xfId="641" xr:uid="{00000000-0005-0000-0000-00000D080000}"/>
    <cellStyle name="Comma 2 2 5 2" xfId="3031" xr:uid="{00000000-0005-0000-0000-00000E080000}"/>
    <cellStyle name="Comma 2 2 5 3" xfId="3030" xr:uid="{00000000-0005-0000-0000-00000F080000}"/>
    <cellStyle name="Comma 2 2 5 4" xfId="1946" xr:uid="{00000000-0005-0000-0000-000010080000}"/>
    <cellStyle name="Comma 2 2 50" xfId="3032" xr:uid="{00000000-0005-0000-0000-000011080000}"/>
    <cellStyle name="Comma 2 2 50 2" xfId="3033" xr:uid="{00000000-0005-0000-0000-000012080000}"/>
    <cellStyle name="Comma 2 2 51" xfId="3034" xr:uid="{00000000-0005-0000-0000-000013080000}"/>
    <cellStyle name="Comma 2 2 51 2" xfId="3035" xr:uid="{00000000-0005-0000-0000-000014080000}"/>
    <cellStyle name="Comma 2 2 52" xfId="3036" xr:uid="{00000000-0005-0000-0000-000015080000}"/>
    <cellStyle name="Comma 2 2 52 2" xfId="3037" xr:uid="{00000000-0005-0000-0000-000016080000}"/>
    <cellStyle name="Comma 2 2 53" xfId="3038" xr:uid="{00000000-0005-0000-0000-000017080000}"/>
    <cellStyle name="Comma 2 2 53 2" xfId="3039" xr:uid="{00000000-0005-0000-0000-000018080000}"/>
    <cellStyle name="Comma 2 2 54" xfId="3040" xr:uid="{00000000-0005-0000-0000-000019080000}"/>
    <cellStyle name="Comma 2 2 54 2" xfId="3041" xr:uid="{00000000-0005-0000-0000-00001A080000}"/>
    <cellStyle name="Comma 2 2 55" xfId="3042" xr:uid="{00000000-0005-0000-0000-00001B080000}"/>
    <cellStyle name="Comma 2 2 55 2" xfId="3043" xr:uid="{00000000-0005-0000-0000-00001C080000}"/>
    <cellStyle name="Comma 2 2 56" xfId="3044" xr:uid="{00000000-0005-0000-0000-00001D080000}"/>
    <cellStyle name="Comma 2 2 56 2" xfId="3045" xr:uid="{00000000-0005-0000-0000-00001E080000}"/>
    <cellStyle name="Comma 2 2 57" xfId="3046" xr:uid="{00000000-0005-0000-0000-00001F080000}"/>
    <cellStyle name="Comma 2 2 57 2" xfId="3047" xr:uid="{00000000-0005-0000-0000-000020080000}"/>
    <cellStyle name="Comma 2 2 58" xfId="3048" xr:uid="{00000000-0005-0000-0000-000021080000}"/>
    <cellStyle name="Comma 2 2 58 2" xfId="3049" xr:uid="{00000000-0005-0000-0000-000022080000}"/>
    <cellStyle name="Comma 2 2 59" xfId="3050" xr:uid="{00000000-0005-0000-0000-000023080000}"/>
    <cellStyle name="Comma 2 2 59 2" xfId="3051" xr:uid="{00000000-0005-0000-0000-000024080000}"/>
    <cellStyle name="Comma 2 2 6" xfId="642" xr:uid="{00000000-0005-0000-0000-000025080000}"/>
    <cellStyle name="Comma 2 2 6 2" xfId="3053" xr:uid="{00000000-0005-0000-0000-000026080000}"/>
    <cellStyle name="Comma 2 2 6 3" xfId="3052" xr:uid="{00000000-0005-0000-0000-000027080000}"/>
    <cellStyle name="Comma 2 2 60" xfId="3054" xr:uid="{00000000-0005-0000-0000-000028080000}"/>
    <cellStyle name="Comma 2 2 61" xfId="4413" xr:uid="{00000000-0005-0000-0000-000029080000}"/>
    <cellStyle name="Comma 2 2 62" xfId="6179" xr:uid="{00000000-0005-0000-0000-00002A080000}"/>
    <cellStyle name="Comma 2 2 63" xfId="1617" xr:uid="{00000000-0005-0000-0000-00002B080000}"/>
    <cellStyle name="Comma 2 2 7" xfId="643" xr:uid="{00000000-0005-0000-0000-00002C080000}"/>
    <cellStyle name="Comma 2 2 7 2" xfId="3056" xr:uid="{00000000-0005-0000-0000-00002D080000}"/>
    <cellStyle name="Comma 2 2 7 3" xfId="3055" xr:uid="{00000000-0005-0000-0000-00002E080000}"/>
    <cellStyle name="Comma 2 2 8" xfId="644" xr:uid="{00000000-0005-0000-0000-00002F080000}"/>
    <cellStyle name="Comma 2 2 8 2" xfId="3058" xr:uid="{00000000-0005-0000-0000-000030080000}"/>
    <cellStyle name="Comma 2 2 8 3" xfId="3057" xr:uid="{00000000-0005-0000-0000-000031080000}"/>
    <cellStyle name="Comma 2 2 9" xfId="645" xr:uid="{00000000-0005-0000-0000-000032080000}"/>
    <cellStyle name="Comma 2 2 9 2" xfId="3060" xr:uid="{00000000-0005-0000-0000-000033080000}"/>
    <cellStyle name="Comma 2 2 9 3" xfId="3059" xr:uid="{00000000-0005-0000-0000-000034080000}"/>
    <cellStyle name="Comma 2 2_WP(BS)-System" xfId="646" xr:uid="{00000000-0005-0000-0000-000035080000}"/>
    <cellStyle name="Comma 2 20" xfId="3061" xr:uid="{00000000-0005-0000-0000-000036080000}"/>
    <cellStyle name="Comma 2 21" xfId="3062" xr:uid="{00000000-0005-0000-0000-000037080000}"/>
    <cellStyle name="Comma 2 22" xfId="3063" xr:uid="{00000000-0005-0000-0000-000038080000}"/>
    <cellStyle name="Comma 2 23" xfId="3064" xr:uid="{00000000-0005-0000-0000-000039080000}"/>
    <cellStyle name="Comma 2 24" xfId="3065" xr:uid="{00000000-0005-0000-0000-00003A080000}"/>
    <cellStyle name="Comma 2 25" xfId="3066" xr:uid="{00000000-0005-0000-0000-00003B080000}"/>
    <cellStyle name="Comma 2 26" xfId="3067" xr:uid="{00000000-0005-0000-0000-00003C080000}"/>
    <cellStyle name="Comma 2 27" xfId="3068" xr:uid="{00000000-0005-0000-0000-00003D080000}"/>
    <cellStyle name="Comma 2 28" xfId="3069" xr:uid="{00000000-0005-0000-0000-00003E080000}"/>
    <cellStyle name="Comma 2 29" xfId="3070" xr:uid="{00000000-0005-0000-0000-00003F080000}"/>
    <cellStyle name="Comma 2 3" xfId="647" xr:uid="{00000000-0005-0000-0000-000040080000}"/>
    <cellStyle name="Comma 2 3 2" xfId="648" xr:uid="{00000000-0005-0000-0000-000041080000}"/>
    <cellStyle name="Comma 2 3 2 2" xfId="3073" xr:uid="{00000000-0005-0000-0000-000042080000}"/>
    <cellStyle name="Comma 2 3 2 2 2" xfId="1813" xr:uid="{00000000-0005-0000-0000-000043080000}"/>
    <cellStyle name="Comma 2 3 2 3" xfId="3072" xr:uid="{00000000-0005-0000-0000-000044080000}"/>
    <cellStyle name="Comma 2 3 2 3 2" xfId="2806" xr:uid="{00000000-0005-0000-0000-000045080000}"/>
    <cellStyle name="Comma 2 3 2 4" xfId="1947" xr:uid="{00000000-0005-0000-0000-000046080000}"/>
    <cellStyle name="Comma 2 3 3" xfId="3074" xr:uid="{00000000-0005-0000-0000-000047080000}"/>
    <cellStyle name="Comma 2 3 4" xfId="3071" xr:uid="{00000000-0005-0000-0000-000048080000}"/>
    <cellStyle name="Comma 2 3 4 2" xfId="4967" xr:uid="{00000000-0005-0000-0000-000049080000}"/>
    <cellStyle name="Comma 2 3 5" xfId="4346" xr:uid="{00000000-0005-0000-0000-00004A080000}"/>
    <cellStyle name="Comma 2 3 6" xfId="1621" xr:uid="{00000000-0005-0000-0000-00004B080000}"/>
    <cellStyle name="Comma 2 30" xfId="3075" xr:uid="{00000000-0005-0000-0000-00004C080000}"/>
    <cellStyle name="Comma 2 31" xfId="3076" xr:uid="{00000000-0005-0000-0000-00004D080000}"/>
    <cellStyle name="Comma 2 32" xfId="3077" xr:uid="{00000000-0005-0000-0000-00004E080000}"/>
    <cellStyle name="Comma 2 33" xfId="3078" xr:uid="{00000000-0005-0000-0000-00004F080000}"/>
    <cellStyle name="Comma 2 34" xfId="3079" xr:uid="{00000000-0005-0000-0000-000050080000}"/>
    <cellStyle name="Comma 2 35" xfId="3080" xr:uid="{00000000-0005-0000-0000-000051080000}"/>
    <cellStyle name="Comma 2 36" xfId="3081" xr:uid="{00000000-0005-0000-0000-000052080000}"/>
    <cellStyle name="Comma 2 37" xfId="3082" xr:uid="{00000000-0005-0000-0000-000053080000}"/>
    <cellStyle name="Comma 2 38" xfId="3083" xr:uid="{00000000-0005-0000-0000-000054080000}"/>
    <cellStyle name="Comma 2 39" xfId="3084" xr:uid="{00000000-0005-0000-0000-000055080000}"/>
    <cellStyle name="Comma 2 4" xfId="649" xr:uid="{00000000-0005-0000-0000-000056080000}"/>
    <cellStyle name="Comma 2 4 2" xfId="3086" xr:uid="{00000000-0005-0000-0000-000057080000}"/>
    <cellStyle name="Comma 2 4 2 2" xfId="2391" xr:uid="{00000000-0005-0000-0000-000058080000}"/>
    <cellStyle name="Comma 2 4 3" xfId="3085" xr:uid="{00000000-0005-0000-0000-000059080000}"/>
    <cellStyle name="Comma 2 4 3 2" xfId="4906" xr:uid="{00000000-0005-0000-0000-00005A080000}"/>
    <cellStyle name="Comma 2 4 4" xfId="1622" xr:uid="{00000000-0005-0000-0000-00005B080000}"/>
    <cellStyle name="Comma 2 40" xfId="3087" xr:uid="{00000000-0005-0000-0000-00005C080000}"/>
    <cellStyle name="Comma 2 41" xfId="3088" xr:uid="{00000000-0005-0000-0000-00005D080000}"/>
    <cellStyle name="Comma 2 42" xfId="3089" xr:uid="{00000000-0005-0000-0000-00005E080000}"/>
    <cellStyle name="Comma 2 43" xfId="3090" xr:uid="{00000000-0005-0000-0000-00005F080000}"/>
    <cellStyle name="Comma 2 44" xfId="3091" xr:uid="{00000000-0005-0000-0000-000060080000}"/>
    <cellStyle name="Comma 2 45" xfId="3092" xr:uid="{00000000-0005-0000-0000-000061080000}"/>
    <cellStyle name="Comma 2 46" xfId="3093" xr:uid="{00000000-0005-0000-0000-000062080000}"/>
    <cellStyle name="Comma 2 47" xfId="3094" xr:uid="{00000000-0005-0000-0000-000063080000}"/>
    <cellStyle name="Comma 2 48" xfId="3095" xr:uid="{00000000-0005-0000-0000-000064080000}"/>
    <cellStyle name="Comma 2 49" xfId="3096" xr:uid="{00000000-0005-0000-0000-000065080000}"/>
    <cellStyle name="Comma 2 5" xfId="650" xr:uid="{00000000-0005-0000-0000-000066080000}"/>
    <cellStyle name="Comma 2 5 2" xfId="1624" xr:uid="{00000000-0005-0000-0000-000067080000}"/>
    <cellStyle name="Comma 2 5 2 2" xfId="2185" xr:uid="{00000000-0005-0000-0000-000068080000}"/>
    <cellStyle name="Comma 2 5 2 3" xfId="3098" xr:uid="{00000000-0005-0000-0000-000069080000}"/>
    <cellStyle name="Comma 2 5 2 4" xfId="2060" xr:uid="{00000000-0005-0000-0000-00006A080000}"/>
    <cellStyle name="Comma 2 5 3" xfId="2184" xr:uid="{00000000-0005-0000-0000-00006B080000}"/>
    <cellStyle name="Comma 2 5 4" xfId="3097" xr:uid="{00000000-0005-0000-0000-00006C080000}"/>
    <cellStyle name="Comma 2 5 4 2" xfId="5380" xr:uid="{00000000-0005-0000-0000-00006D080000}"/>
    <cellStyle name="Comma 2 5 5" xfId="4414" xr:uid="{00000000-0005-0000-0000-00006E080000}"/>
    <cellStyle name="Comma 2 5 6" xfId="2059" xr:uid="{00000000-0005-0000-0000-00006F080000}"/>
    <cellStyle name="Comma 2 5 7" xfId="1623" xr:uid="{00000000-0005-0000-0000-000070080000}"/>
    <cellStyle name="Comma 2 50" xfId="3099" xr:uid="{00000000-0005-0000-0000-000071080000}"/>
    <cellStyle name="Comma 2 51" xfId="3100" xr:uid="{00000000-0005-0000-0000-000072080000}"/>
    <cellStyle name="Comma 2 52" xfId="3101" xr:uid="{00000000-0005-0000-0000-000073080000}"/>
    <cellStyle name="Comma 2 53" xfId="3102" xr:uid="{00000000-0005-0000-0000-000074080000}"/>
    <cellStyle name="Comma 2 54" xfId="3103" xr:uid="{00000000-0005-0000-0000-000075080000}"/>
    <cellStyle name="Comma 2 55" xfId="3104" xr:uid="{00000000-0005-0000-0000-000076080000}"/>
    <cellStyle name="Comma 2 56" xfId="3105" xr:uid="{00000000-0005-0000-0000-000077080000}"/>
    <cellStyle name="Comma 2 57" xfId="3106" xr:uid="{00000000-0005-0000-0000-000078080000}"/>
    <cellStyle name="Comma 2 58" xfId="3107" xr:uid="{00000000-0005-0000-0000-000079080000}"/>
    <cellStyle name="Comma 2 59" xfId="3108" xr:uid="{00000000-0005-0000-0000-00007A080000}"/>
    <cellStyle name="Comma 2 59 2" xfId="3109" xr:uid="{00000000-0005-0000-0000-00007B080000}"/>
    <cellStyle name="Comma 2 6" xfId="651" xr:uid="{00000000-0005-0000-0000-00007C080000}"/>
    <cellStyle name="Comma 2 6 2" xfId="1626" xr:uid="{00000000-0005-0000-0000-00007D080000}"/>
    <cellStyle name="Comma 2 6 2 2" xfId="2187" xr:uid="{00000000-0005-0000-0000-00007E080000}"/>
    <cellStyle name="Comma 2 6 2 3" xfId="3111" xr:uid="{00000000-0005-0000-0000-00007F080000}"/>
    <cellStyle name="Comma 2 6 2 4" xfId="2062" xr:uid="{00000000-0005-0000-0000-000080080000}"/>
    <cellStyle name="Comma 2 6 3" xfId="2186" xr:uid="{00000000-0005-0000-0000-000081080000}"/>
    <cellStyle name="Comma 2 6 4" xfId="3110" xr:uid="{00000000-0005-0000-0000-000082080000}"/>
    <cellStyle name="Comma 2 6 5" xfId="2061" xr:uid="{00000000-0005-0000-0000-000083080000}"/>
    <cellStyle name="Comma 2 6 6" xfId="1625" xr:uid="{00000000-0005-0000-0000-000084080000}"/>
    <cellStyle name="Comma 2 60" xfId="3112" xr:uid="{00000000-0005-0000-0000-000085080000}"/>
    <cellStyle name="Comma 2 60 2" xfId="3113" xr:uid="{00000000-0005-0000-0000-000086080000}"/>
    <cellStyle name="Comma 2 60 2 2" xfId="3114" xr:uid="{00000000-0005-0000-0000-000087080000}"/>
    <cellStyle name="Comma 2 60 3" xfId="3115" xr:uid="{00000000-0005-0000-0000-000088080000}"/>
    <cellStyle name="Comma 2 61" xfId="3116" xr:uid="{00000000-0005-0000-0000-000089080000}"/>
    <cellStyle name="Comma 2 61 2" xfId="3117" xr:uid="{00000000-0005-0000-0000-00008A080000}"/>
    <cellStyle name="Comma 2 62" xfId="3118" xr:uid="{00000000-0005-0000-0000-00008B080000}"/>
    <cellStyle name="Comma 2 62 2" xfId="3119" xr:uid="{00000000-0005-0000-0000-00008C080000}"/>
    <cellStyle name="Comma 2 63" xfId="3120" xr:uid="{00000000-0005-0000-0000-00008D080000}"/>
    <cellStyle name="Comma 2 63 2" xfId="3121" xr:uid="{00000000-0005-0000-0000-00008E080000}"/>
    <cellStyle name="Comma 2 64" xfId="3122" xr:uid="{00000000-0005-0000-0000-00008F080000}"/>
    <cellStyle name="Comma 2 64 2" xfId="3123" xr:uid="{00000000-0005-0000-0000-000090080000}"/>
    <cellStyle name="Comma 2 65" xfId="1822" xr:uid="{00000000-0005-0000-0000-000091080000}"/>
    <cellStyle name="Comma 2 66" xfId="2931" xr:uid="{00000000-0005-0000-0000-000092080000}"/>
    <cellStyle name="Comma 2 67" xfId="4177" xr:uid="{00000000-0005-0000-0000-000093080000}"/>
    <cellStyle name="Comma 2 67 2" xfId="5634" xr:uid="{00000000-0005-0000-0000-000094080000}"/>
    <cellStyle name="Comma 2 68" xfId="4192" xr:uid="{00000000-0005-0000-0000-000095080000}"/>
    <cellStyle name="Comma 2 69" xfId="4178" xr:uid="{00000000-0005-0000-0000-000096080000}"/>
    <cellStyle name="Comma 2 7" xfId="652" xr:uid="{00000000-0005-0000-0000-000097080000}"/>
    <cellStyle name="Comma 2 7 10" xfId="2321" xr:uid="{00000000-0005-0000-0000-000098080000}"/>
    <cellStyle name="Comma 2 7 2" xfId="3124" xr:uid="{00000000-0005-0000-0000-000099080000}"/>
    <cellStyle name="Comma 2 7 3" xfId="1627" xr:uid="{00000000-0005-0000-0000-00009A080000}"/>
    <cellStyle name="Comma 2 8" xfId="653" xr:uid="{00000000-0005-0000-0000-00009B080000}"/>
    <cellStyle name="Comma 2 8 2" xfId="1629" xr:uid="{00000000-0005-0000-0000-00009C080000}"/>
    <cellStyle name="Comma 2 8 2 2" xfId="4416" xr:uid="{00000000-0005-0000-0000-00009D080000}"/>
    <cellStyle name="Comma 2 8 2 3" xfId="5381" xr:uid="{00000000-0005-0000-0000-00009E080000}"/>
    <cellStyle name="Comma 2 8 2 4" xfId="4415" xr:uid="{00000000-0005-0000-0000-00009F080000}"/>
    <cellStyle name="Comma 2 8 3" xfId="3125" xr:uid="{00000000-0005-0000-0000-0000A0080000}"/>
    <cellStyle name="Comma 2 8 4" xfId="1628" xr:uid="{00000000-0005-0000-0000-0000A1080000}"/>
    <cellStyle name="Comma 2 9" xfId="654" xr:uid="{00000000-0005-0000-0000-0000A2080000}"/>
    <cellStyle name="Comma 2 9 2" xfId="3126" xr:uid="{00000000-0005-0000-0000-0000A3080000}"/>
    <cellStyle name="Comma 2 9 2 2" xfId="4417" xr:uid="{00000000-0005-0000-0000-0000A4080000}"/>
    <cellStyle name="Comma 2 9 3" xfId="5382" xr:uid="{00000000-0005-0000-0000-0000A5080000}"/>
    <cellStyle name="Comma 2 9 4" xfId="1630" xr:uid="{00000000-0005-0000-0000-0000A6080000}"/>
    <cellStyle name="Comma 20" xfId="655" xr:uid="{00000000-0005-0000-0000-0000A7080000}"/>
    <cellStyle name="Comma 20 2" xfId="2255" xr:uid="{00000000-0005-0000-0000-0000A8080000}"/>
    <cellStyle name="Comma 20 2 2" xfId="5968" xr:uid="{00000000-0005-0000-0000-0000A9080000}"/>
    <cellStyle name="Comma 20 2 3" xfId="4418" xr:uid="{00000000-0005-0000-0000-0000AA080000}"/>
    <cellStyle name="Comma 20 3" xfId="3127" xr:uid="{00000000-0005-0000-0000-0000AB080000}"/>
    <cellStyle name="Comma 20 3 2" xfId="4978" xr:uid="{00000000-0005-0000-0000-0000AC080000}"/>
    <cellStyle name="Comma 20 4" xfId="4905" xr:uid="{00000000-0005-0000-0000-0000AD080000}"/>
    <cellStyle name="Comma 20 5" xfId="5070" xr:uid="{00000000-0005-0000-0000-0000AE080000}"/>
    <cellStyle name="Comma 20 6" xfId="5860" xr:uid="{00000000-0005-0000-0000-0000AF080000}"/>
    <cellStyle name="Comma 20 7" xfId="2119" xr:uid="{00000000-0005-0000-0000-0000B0080000}"/>
    <cellStyle name="Comma 20 8" xfId="1897" xr:uid="{00000000-0005-0000-0000-0000B1080000}"/>
    <cellStyle name="Comma 21" xfId="656" xr:uid="{00000000-0005-0000-0000-0000B2080000}"/>
    <cellStyle name="Comma 21 2" xfId="2257" xr:uid="{00000000-0005-0000-0000-0000B3080000}"/>
    <cellStyle name="Comma 21 2 2" xfId="5970" xr:uid="{00000000-0005-0000-0000-0000B4080000}"/>
    <cellStyle name="Comma 21 2 3" xfId="4419" xr:uid="{00000000-0005-0000-0000-0000B5080000}"/>
    <cellStyle name="Comma 21 3" xfId="3128" xr:uid="{00000000-0005-0000-0000-0000B6080000}"/>
    <cellStyle name="Comma 21 3 2" xfId="4979" xr:uid="{00000000-0005-0000-0000-0000B7080000}"/>
    <cellStyle name="Comma 21 4" xfId="5072" xr:uid="{00000000-0005-0000-0000-0000B8080000}"/>
    <cellStyle name="Comma 21 5" xfId="5862" xr:uid="{00000000-0005-0000-0000-0000B9080000}"/>
    <cellStyle name="Comma 21 6" xfId="2121" xr:uid="{00000000-0005-0000-0000-0000BA080000}"/>
    <cellStyle name="Comma 21 7" xfId="1899" xr:uid="{00000000-0005-0000-0000-0000BB080000}"/>
    <cellStyle name="Comma 22" xfId="657" xr:uid="{00000000-0005-0000-0000-0000BC080000}"/>
    <cellStyle name="Comma 22 2" xfId="2259" xr:uid="{00000000-0005-0000-0000-0000BD080000}"/>
    <cellStyle name="Comma 22 2 2" xfId="5972" xr:uid="{00000000-0005-0000-0000-0000BE080000}"/>
    <cellStyle name="Comma 22 2 3" xfId="4420" xr:uid="{00000000-0005-0000-0000-0000BF080000}"/>
    <cellStyle name="Comma 22 3" xfId="3129" xr:uid="{00000000-0005-0000-0000-0000C0080000}"/>
    <cellStyle name="Comma 22 3 2" xfId="4980" xr:uid="{00000000-0005-0000-0000-0000C1080000}"/>
    <cellStyle name="Comma 22 4" xfId="5074" xr:uid="{00000000-0005-0000-0000-0000C2080000}"/>
    <cellStyle name="Comma 22 5" xfId="5864" xr:uid="{00000000-0005-0000-0000-0000C3080000}"/>
    <cellStyle name="Comma 22 6" xfId="2123" xr:uid="{00000000-0005-0000-0000-0000C4080000}"/>
    <cellStyle name="Comma 22 7" xfId="1901" xr:uid="{00000000-0005-0000-0000-0000C5080000}"/>
    <cellStyle name="Comma 23" xfId="658" xr:uid="{00000000-0005-0000-0000-0000C6080000}"/>
    <cellStyle name="Comma 23 2" xfId="2261" xr:uid="{00000000-0005-0000-0000-0000C7080000}"/>
    <cellStyle name="Comma 23 2 2" xfId="5974" xr:uid="{00000000-0005-0000-0000-0000C8080000}"/>
    <cellStyle name="Comma 23 2 3" xfId="4421" xr:uid="{00000000-0005-0000-0000-0000C9080000}"/>
    <cellStyle name="Comma 23 3" xfId="3130" xr:uid="{00000000-0005-0000-0000-0000CA080000}"/>
    <cellStyle name="Comma 23 3 2" xfId="4981" xr:uid="{00000000-0005-0000-0000-0000CB080000}"/>
    <cellStyle name="Comma 23 4" xfId="5076" xr:uid="{00000000-0005-0000-0000-0000CC080000}"/>
    <cellStyle name="Comma 23 5" xfId="5866" xr:uid="{00000000-0005-0000-0000-0000CD080000}"/>
    <cellStyle name="Comma 23 6" xfId="2125" xr:uid="{00000000-0005-0000-0000-0000CE080000}"/>
    <cellStyle name="Comma 23 7" xfId="1903" xr:uid="{00000000-0005-0000-0000-0000CF080000}"/>
    <cellStyle name="Comma 24" xfId="659" xr:uid="{00000000-0005-0000-0000-0000D0080000}"/>
    <cellStyle name="Comma 24 2" xfId="2263" xr:uid="{00000000-0005-0000-0000-0000D1080000}"/>
    <cellStyle name="Comma 24 2 2" xfId="5976" xr:uid="{00000000-0005-0000-0000-0000D2080000}"/>
    <cellStyle name="Comma 24 2 3" xfId="4422" xr:uid="{00000000-0005-0000-0000-0000D3080000}"/>
    <cellStyle name="Comma 24 3" xfId="3131" xr:uid="{00000000-0005-0000-0000-0000D4080000}"/>
    <cellStyle name="Comma 24 3 2" xfId="4982" xr:uid="{00000000-0005-0000-0000-0000D5080000}"/>
    <cellStyle name="Comma 24 4" xfId="5078" xr:uid="{00000000-0005-0000-0000-0000D6080000}"/>
    <cellStyle name="Comma 24 5" xfId="5868" xr:uid="{00000000-0005-0000-0000-0000D7080000}"/>
    <cellStyle name="Comma 24 6" xfId="2127" xr:uid="{00000000-0005-0000-0000-0000D8080000}"/>
    <cellStyle name="Comma 24 7" xfId="1905" xr:uid="{00000000-0005-0000-0000-0000D9080000}"/>
    <cellStyle name="Comma 25" xfId="660" xr:uid="{00000000-0005-0000-0000-0000DA080000}"/>
    <cellStyle name="Comma 25 2" xfId="2265" xr:uid="{00000000-0005-0000-0000-0000DB080000}"/>
    <cellStyle name="Comma 25 2 2" xfId="5978" xr:uid="{00000000-0005-0000-0000-0000DC080000}"/>
    <cellStyle name="Comma 25 2 3" xfId="4423" xr:uid="{00000000-0005-0000-0000-0000DD080000}"/>
    <cellStyle name="Comma 25 3" xfId="3132" xr:uid="{00000000-0005-0000-0000-0000DE080000}"/>
    <cellStyle name="Comma 25 3 2" xfId="4983" xr:uid="{00000000-0005-0000-0000-0000DF080000}"/>
    <cellStyle name="Comma 25 4" xfId="5080" xr:uid="{00000000-0005-0000-0000-0000E0080000}"/>
    <cellStyle name="Comma 25 5" xfId="5870" xr:uid="{00000000-0005-0000-0000-0000E1080000}"/>
    <cellStyle name="Comma 25 6" xfId="2129" xr:uid="{00000000-0005-0000-0000-0000E2080000}"/>
    <cellStyle name="Comma 25 7" xfId="1907" xr:uid="{00000000-0005-0000-0000-0000E3080000}"/>
    <cellStyle name="Comma 26" xfId="661" xr:uid="{00000000-0005-0000-0000-0000E4080000}"/>
    <cellStyle name="Comma 26 2" xfId="2269" xr:uid="{00000000-0005-0000-0000-0000E5080000}"/>
    <cellStyle name="Comma 26 2 2" xfId="5982" xr:uid="{00000000-0005-0000-0000-0000E6080000}"/>
    <cellStyle name="Comma 26 2 3" xfId="4424" xr:uid="{00000000-0005-0000-0000-0000E7080000}"/>
    <cellStyle name="Comma 26 3" xfId="3133" xr:uid="{00000000-0005-0000-0000-0000E8080000}"/>
    <cellStyle name="Comma 26 3 2" xfId="4984" xr:uid="{00000000-0005-0000-0000-0000E9080000}"/>
    <cellStyle name="Comma 26 4" xfId="5084" xr:uid="{00000000-0005-0000-0000-0000EA080000}"/>
    <cellStyle name="Comma 26 5" xfId="5874" xr:uid="{00000000-0005-0000-0000-0000EB080000}"/>
    <cellStyle name="Comma 26 6" xfId="2133" xr:uid="{00000000-0005-0000-0000-0000EC080000}"/>
    <cellStyle name="Comma 26 7" xfId="1911" xr:uid="{00000000-0005-0000-0000-0000ED080000}"/>
    <cellStyle name="Comma 27" xfId="662" xr:uid="{00000000-0005-0000-0000-0000EE080000}"/>
    <cellStyle name="Comma 27 2" xfId="2271" xr:uid="{00000000-0005-0000-0000-0000EF080000}"/>
    <cellStyle name="Comma 27 2 2" xfId="5984" xr:uid="{00000000-0005-0000-0000-0000F0080000}"/>
    <cellStyle name="Comma 27 2 3" xfId="4425" xr:uid="{00000000-0005-0000-0000-0000F1080000}"/>
    <cellStyle name="Comma 27 3" xfId="3134" xr:uid="{00000000-0005-0000-0000-0000F2080000}"/>
    <cellStyle name="Comma 27 3 2" xfId="4985" xr:uid="{00000000-0005-0000-0000-0000F3080000}"/>
    <cellStyle name="Comma 27 4" xfId="5086" xr:uid="{00000000-0005-0000-0000-0000F4080000}"/>
    <cellStyle name="Comma 27 5" xfId="5876" xr:uid="{00000000-0005-0000-0000-0000F5080000}"/>
    <cellStyle name="Comma 27 6" xfId="2135" xr:uid="{00000000-0005-0000-0000-0000F6080000}"/>
    <cellStyle name="Comma 27 7" xfId="1913" xr:uid="{00000000-0005-0000-0000-0000F7080000}"/>
    <cellStyle name="Comma 28" xfId="663" xr:uid="{00000000-0005-0000-0000-0000F8080000}"/>
    <cellStyle name="Comma 28 2" xfId="2273" xr:uid="{00000000-0005-0000-0000-0000F9080000}"/>
    <cellStyle name="Comma 28 2 2" xfId="5986" xr:uid="{00000000-0005-0000-0000-0000FA080000}"/>
    <cellStyle name="Comma 28 2 3" xfId="4426" xr:uid="{00000000-0005-0000-0000-0000FB080000}"/>
    <cellStyle name="Comma 28 3" xfId="3135" xr:uid="{00000000-0005-0000-0000-0000FC080000}"/>
    <cellStyle name="Comma 28 3 2" xfId="4986" xr:uid="{00000000-0005-0000-0000-0000FD080000}"/>
    <cellStyle name="Comma 28 4" xfId="5088" xr:uid="{00000000-0005-0000-0000-0000FE080000}"/>
    <cellStyle name="Comma 28 5" xfId="5878" xr:uid="{00000000-0005-0000-0000-0000FF080000}"/>
    <cellStyle name="Comma 28 6" xfId="2137" xr:uid="{00000000-0005-0000-0000-000000090000}"/>
    <cellStyle name="Comma 28 7" xfId="1915" xr:uid="{00000000-0005-0000-0000-000001090000}"/>
    <cellStyle name="Comma 29" xfId="664" xr:uid="{00000000-0005-0000-0000-000002090000}"/>
    <cellStyle name="Comma 29 2" xfId="2278" xr:uid="{00000000-0005-0000-0000-000003090000}"/>
    <cellStyle name="Comma 29 2 2" xfId="5991" xr:uid="{00000000-0005-0000-0000-000004090000}"/>
    <cellStyle name="Comma 29 2 3" xfId="4427" xr:uid="{00000000-0005-0000-0000-000005090000}"/>
    <cellStyle name="Comma 29 3" xfId="3136" xr:uid="{00000000-0005-0000-0000-000006090000}"/>
    <cellStyle name="Comma 29 3 2" xfId="4987" xr:uid="{00000000-0005-0000-0000-000007090000}"/>
    <cellStyle name="Comma 29 4" xfId="5090" xr:uid="{00000000-0005-0000-0000-000008090000}"/>
    <cellStyle name="Comma 29 5" xfId="5880" xr:uid="{00000000-0005-0000-0000-000009090000}"/>
    <cellStyle name="Comma 29 6" xfId="2139" xr:uid="{00000000-0005-0000-0000-00000A090000}"/>
    <cellStyle name="Comma 29 7" xfId="1944" xr:uid="{00000000-0005-0000-0000-00000B090000}"/>
    <cellStyle name="Comma 3" xfId="665" xr:uid="{00000000-0005-0000-0000-00000C090000}"/>
    <cellStyle name="Comma 3 10" xfId="666" xr:uid="{00000000-0005-0000-0000-00000D090000}"/>
    <cellStyle name="Comma 3 11" xfId="667" xr:uid="{00000000-0005-0000-0000-00000E090000}"/>
    <cellStyle name="Comma 3 12" xfId="668" xr:uid="{00000000-0005-0000-0000-00000F090000}"/>
    <cellStyle name="Comma 3 13" xfId="1631" xr:uid="{00000000-0005-0000-0000-000010090000}"/>
    <cellStyle name="Comma 3 2" xfId="669" xr:uid="{00000000-0005-0000-0000-000011090000}"/>
    <cellStyle name="Comma 3 2 2" xfId="670" xr:uid="{00000000-0005-0000-0000-000012090000}"/>
    <cellStyle name="Comma 3 2 2 2" xfId="3139" xr:uid="{00000000-0005-0000-0000-000013090000}"/>
    <cellStyle name="Comma 3 2 2 2 2" xfId="4428" xr:uid="{00000000-0005-0000-0000-000014090000}"/>
    <cellStyle name="Comma 3 2 2 3" xfId="5383" xr:uid="{00000000-0005-0000-0000-000015090000}"/>
    <cellStyle name="Comma 3 2 2 4" xfId="1633" xr:uid="{00000000-0005-0000-0000-000016090000}"/>
    <cellStyle name="Comma 3 2 3" xfId="671" xr:uid="{00000000-0005-0000-0000-000017090000}"/>
    <cellStyle name="Comma 3 2 3 2" xfId="4430" xr:uid="{00000000-0005-0000-0000-000018090000}"/>
    <cellStyle name="Comma 3 2 3 3" xfId="4429" xr:uid="{00000000-0005-0000-0000-000019090000}"/>
    <cellStyle name="Comma 3 2 3 4" xfId="1824" xr:uid="{00000000-0005-0000-0000-00001A090000}"/>
    <cellStyle name="Comma 3 2 4" xfId="3138" xr:uid="{00000000-0005-0000-0000-00001B090000}"/>
    <cellStyle name="Comma 3 2 4 2" xfId="4431" xr:uid="{00000000-0005-0000-0000-00001C090000}"/>
    <cellStyle name="Comma 3 2 5" xfId="4903" xr:uid="{00000000-0005-0000-0000-00001D090000}"/>
    <cellStyle name="Comma 3 2 6" xfId="1632" xr:uid="{00000000-0005-0000-0000-00001E090000}"/>
    <cellStyle name="Comma 3 3" xfId="672" xr:uid="{00000000-0005-0000-0000-00001F090000}"/>
    <cellStyle name="Comma 3 3 2" xfId="1825" xr:uid="{00000000-0005-0000-0000-000020090000}"/>
    <cellStyle name="Comma 3 3 2 2" xfId="3142" xr:uid="{00000000-0005-0000-0000-000021090000}"/>
    <cellStyle name="Comma 3 3 2 2 2" xfId="5238" xr:uid="{00000000-0005-0000-0000-000022090000}"/>
    <cellStyle name="Comma 3 3 2 3" xfId="3141" xr:uid="{00000000-0005-0000-0000-000023090000}"/>
    <cellStyle name="Comma 3 3 3" xfId="2188" xr:uid="{00000000-0005-0000-0000-000024090000}"/>
    <cellStyle name="Comma 3 3 3 2" xfId="3143" xr:uid="{00000000-0005-0000-0000-000025090000}"/>
    <cellStyle name="Comma 3 3 4" xfId="3140" xr:uid="{00000000-0005-0000-0000-000026090000}"/>
    <cellStyle name="Comma 3 3 5" xfId="2063" xr:uid="{00000000-0005-0000-0000-000027090000}"/>
    <cellStyle name="Comma 3 3 6" xfId="1634" xr:uid="{00000000-0005-0000-0000-000028090000}"/>
    <cellStyle name="Comma 3 4" xfId="673" xr:uid="{00000000-0005-0000-0000-000029090000}"/>
    <cellStyle name="Comma 3 4 2" xfId="3145" xr:uid="{00000000-0005-0000-0000-00002A090000}"/>
    <cellStyle name="Comma 3 4 2 2" xfId="4432" xr:uid="{00000000-0005-0000-0000-00002B090000}"/>
    <cellStyle name="Comma 3 4 3" xfId="3144" xr:uid="{00000000-0005-0000-0000-00002C090000}"/>
    <cellStyle name="Comma 3 4 4" xfId="1823" xr:uid="{00000000-0005-0000-0000-00002D090000}"/>
    <cellStyle name="Comma 3 5" xfId="674" xr:uid="{00000000-0005-0000-0000-00002E090000}"/>
    <cellStyle name="Comma 3 5 11" xfId="4433" xr:uid="{00000000-0005-0000-0000-00002F090000}"/>
    <cellStyle name="Comma 3 5 11 2" xfId="5170" xr:uid="{00000000-0005-0000-0000-000030090000}"/>
    <cellStyle name="Comma 3 5 2" xfId="3147" xr:uid="{00000000-0005-0000-0000-000031090000}"/>
    <cellStyle name="Comma 3 5 3" xfId="3146" xr:uid="{00000000-0005-0000-0000-000032090000}"/>
    <cellStyle name="Comma 3 5 4" xfId="1948" xr:uid="{00000000-0005-0000-0000-000033090000}"/>
    <cellStyle name="Comma 3 6" xfId="675" xr:uid="{00000000-0005-0000-0000-000034090000}"/>
    <cellStyle name="Comma 3 6 2" xfId="3137" xr:uid="{00000000-0005-0000-0000-000035090000}"/>
    <cellStyle name="Comma 3 7" xfId="676" xr:uid="{00000000-0005-0000-0000-000036090000}"/>
    <cellStyle name="Comma 3 7 2" xfId="5171" xr:uid="{00000000-0005-0000-0000-000037090000}"/>
    <cellStyle name="Comma 3 7 3" xfId="4434" xr:uid="{00000000-0005-0000-0000-000038090000}"/>
    <cellStyle name="Comma 3 8" xfId="677" xr:uid="{00000000-0005-0000-0000-000039090000}"/>
    <cellStyle name="Comma 3 8 2" xfId="4904" xr:uid="{00000000-0005-0000-0000-00003A090000}"/>
    <cellStyle name="Comma 3 9" xfId="678" xr:uid="{00000000-0005-0000-0000-00003B090000}"/>
    <cellStyle name="Comma 3 9 2" xfId="6152" xr:uid="{00000000-0005-0000-0000-00003C090000}"/>
    <cellStyle name="Comma 3_BE0531t11" xfId="3148" xr:uid="{00000000-0005-0000-0000-00003D090000}"/>
    <cellStyle name="Comma 30" xfId="679" xr:uid="{00000000-0005-0000-0000-00003E090000}"/>
    <cellStyle name="Comma 30 2" xfId="2279" xr:uid="{00000000-0005-0000-0000-00003F090000}"/>
    <cellStyle name="Comma 30 2 2" xfId="5992" xr:uid="{00000000-0005-0000-0000-000040090000}"/>
    <cellStyle name="Comma 30 2 3" xfId="4435" xr:uid="{00000000-0005-0000-0000-000041090000}"/>
    <cellStyle name="Comma 30 3" xfId="3149" xr:uid="{00000000-0005-0000-0000-000042090000}"/>
    <cellStyle name="Comma 30 3 2" xfId="4988" xr:uid="{00000000-0005-0000-0000-000043090000}"/>
    <cellStyle name="Comma 30 4" xfId="5091" xr:uid="{00000000-0005-0000-0000-000044090000}"/>
    <cellStyle name="Comma 30 5" xfId="5881" xr:uid="{00000000-0005-0000-0000-000045090000}"/>
    <cellStyle name="Comma 30 6" xfId="2140" xr:uid="{00000000-0005-0000-0000-000046090000}"/>
    <cellStyle name="Comma 30 7" xfId="2032" xr:uid="{00000000-0005-0000-0000-000047090000}"/>
    <cellStyle name="Comma 31" xfId="680" xr:uid="{00000000-0005-0000-0000-000048090000}"/>
    <cellStyle name="Comma 31 2" xfId="681" xr:uid="{00000000-0005-0000-0000-000049090000}"/>
    <cellStyle name="Comma 31 2 2" xfId="3151" xr:uid="{00000000-0005-0000-0000-00004A090000}"/>
    <cellStyle name="Comma 31 2 2 2" xfId="5993" xr:uid="{00000000-0005-0000-0000-00004B090000}"/>
    <cellStyle name="Comma 31 2 3" xfId="2280" xr:uid="{00000000-0005-0000-0000-00004C090000}"/>
    <cellStyle name="Comma 31 3" xfId="682" xr:uid="{00000000-0005-0000-0000-00004D090000}"/>
    <cellStyle name="Comma 31 3 2" xfId="4436" xr:uid="{00000000-0005-0000-0000-00004E090000}"/>
    <cellStyle name="Comma 31 3 3" xfId="3152" xr:uid="{00000000-0005-0000-0000-00004F090000}"/>
    <cellStyle name="Comma 31 4" xfId="3150" xr:uid="{00000000-0005-0000-0000-000050090000}"/>
    <cellStyle name="Comma 31 4 2" xfId="4989" xr:uid="{00000000-0005-0000-0000-000051090000}"/>
    <cellStyle name="Comma 31 5" xfId="5092" xr:uid="{00000000-0005-0000-0000-000052090000}"/>
    <cellStyle name="Comma 31 6" xfId="5882" xr:uid="{00000000-0005-0000-0000-000053090000}"/>
    <cellStyle name="Comma 31 7" xfId="2141" xr:uid="{00000000-0005-0000-0000-000054090000}"/>
    <cellStyle name="Comma 31 8" xfId="2044" xr:uid="{00000000-0005-0000-0000-000055090000}"/>
    <cellStyle name="Comma 32" xfId="683" xr:uid="{00000000-0005-0000-0000-000056090000}"/>
    <cellStyle name="Comma 32 2" xfId="2282" xr:uid="{00000000-0005-0000-0000-000057090000}"/>
    <cellStyle name="Comma 32 2 2" xfId="5995" xr:uid="{00000000-0005-0000-0000-000058090000}"/>
    <cellStyle name="Comma 32 2 3" xfId="4437" xr:uid="{00000000-0005-0000-0000-000059090000}"/>
    <cellStyle name="Comma 32 3" xfId="3153" xr:uid="{00000000-0005-0000-0000-00005A090000}"/>
    <cellStyle name="Comma 32 3 2" xfId="4990" xr:uid="{00000000-0005-0000-0000-00005B090000}"/>
    <cellStyle name="Comma 32 4" xfId="5094" xr:uid="{00000000-0005-0000-0000-00005C090000}"/>
    <cellStyle name="Comma 32 5" xfId="5884" xr:uid="{00000000-0005-0000-0000-00005D090000}"/>
    <cellStyle name="Comma 32 6" xfId="2143" xr:uid="{00000000-0005-0000-0000-00005E090000}"/>
    <cellStyle name="Comma 32 7" xfId="2031" xr:uid="{00000000-0005-0000-0000-00005F090000}"/>
    <cellStyle name="Comma 33" xfId="684" xr:uid="{00000000-0005-0000-0000-000060090000}"/>
    <cellStyle name="Comma 33 2" xfId="2284" xr:uid="{00000000-0005-0000-0000-000061090000}"/>
    <cellStyle name="Comma 33 2 2" xfId="5997" xr:uid="{00000000-0005-0000-0000-000062090000}"/>
    <cellStyle name="Comma 33 2 3" xfId="4438" xr:uid="{00000000-0005-0000-0000-000063090000}"/>
    <cellStyle name="Comma 33 3" xfId="3154" xr:uid="{00000000-0005-0000-0000-000064090000}"/>
    <cellStyle name="Comma 33 3 2" xfId="4991" xr:uid="{00000000-0005-0000-0000-000065090000}"/>
    <cellStyle name="Comma 33 4" xfId="5096" xr:uid="{00000000-0005-0000-0000-000066090000}"/>
    <cellStyle name="Comma 33 5" xfId="5886" xr:uid="{00000000-0005-0000-0000-000067090000}"/>
    <cellStyle name="Comma 33 6" xfId="2145" xr:uid="{00000000-0005-0000-0000-000068090000}"/>
    <cellStyle name="Comma 33 7" xfId="2045" xr:uid="{00000000-0005-0000-0000-000069090000}"/>
    <cellStyle name="Comma 34" xfId="685" xr:uid="{00000000-0005-0000-0000-00006A090000}"/>
    <cellStyle name="Comma 34 2" xfId="2286" xr:uid="{00000000-0005-0000-0000-00006B090000}"/>
    <cellStyle name="Comma 34 2 2" xfId="3156" xr:uid="{00000000-0005-0000-0000-00006C090000}"/>
    <cellStyle name="Comma 34 2 2 2" xfId="5999" xr:uid="{00000000-0005-0000-0000-00006D090000}"/>
    <cellStyle name="Comma 34 2 3" xfId="4439" xr:uid="{00000000-0005-0000-0000-00006E090000}"/>
    <cellStyle name="Comma 34 3" xfId="3155" xr:uid="{00000000-0005-0000-0000-00006F090000}"/>
    <cellStyle name="Comma 34 3 2" xfId="4992" xr:uid="{00000000-0005-0000-0000-000070090000}"/>
    <cellStyle name="Comma 34 4" xfId="5098" xr:uid="{00000000-0005-0000-0000-000071090000}"/>
    <cellStyle name="Comma 34 5" xfId="5888" xr:uid="{00000000-0005-0000-0000-000072090000}"/>
    <cellStyle name="Comma 34 6" xfId="2147" xr:uid="{00000000-0005-0000-0000-000073090000}"/>
    <cellStyle name="Comma 34 7" xfId="2030" xr:uid="{00000000-0005-0000-0000-000074090000}"/>
    <cellStyle name="Comma 35" xfId="686" xr:uid="{00000000-0005-0000-0000-000075090000}"/>
    <cellStyle name="Comma 35 2" xfId="2288" xr:uid="{00000000-0005-0000-0000-000076090000}"/>
    <cellStyle name="Comma 35 2 2" xfId="6001" xr:uid="{00000000-0005-0000-0000-000077090000}"/>
    <cellStyle name="Comma 35 2 3" xfId="4440" xr:uid="{00000000-0005-0000-0000-000078090000}"/>
    <cellStyle name="Comma 35 3" xfId="3157" xr:uid="{00000000-0005-0000-0000-000079090000}"/>
    <cellStyle name="Comma 35 3 2" xfId="4993" xr:uid="{00000000-0005-0000-0000-00007A090000}"/>
    <cellStyle name="Comma 35 4" xfId="5100" xr:uid="{00000000-0005-0000-0000-00007B090000}"/>
    <cellStyle name="Comma 35 5" xfId="5890" xr:uid="{00000000-0005-0000-0000-00007C090000}"/>
    <cellStyle name="Comma 35 6" xfId="2149" xr:uid="{00000000-0005-0000-0000-00007D090000}"/>
    <cellStyle name="Comma 35 7" xfId="2046" xr:uid="{00000000-0005-0000-0000-00007E090000}"/>
    <cellStyle name="Comma 36" xfId="687" xr:uid="{00000000-0005-0000-0000-00007F090000}"/>
    <cellStyle name="Comma 36 2" xfId="2290" xr:uid="{00000000-0005-0000-0000-000080090000}"/>
    <cellStyle name="Comma 36 2 2" xfId="3159" xr:uid="{00000000-0005-0000-0000-000081090000}"/>
    <cellStyle name="Comma 36 2 2 2" xfId="6003" xr:uid="{00000000-0005-0000-0000-000082090000}"/>
    <cellStyle name="Comma 36 2 3" xfId="4441" xr:uid="{00000000-0005-0000-0000-000083090000}"/>
    <cellStyle name="Comma 36 3" xfId="3158" xr:uid="{00000000-0005-0000-0000-000084090000}"/>
    <cellStyle name="Comma 36 3 2" xfId="4994" xr:uid="{00000000-0005-0000-0000-000085090000}"/>
    <cellStyle name="Comma 36 4" xfId="5102" xr:uid="{00000000-0005-0000-0000-000086090000}"/>
    <cellStyle name="Comma 36 5" xfId="5892" xr:uid="{00000000-0005-0000-0000-000087090000}"/>
    <cellStyle name="Comma 36 6" xfId="2151" xr:uid="{00000000-0005-0000-0000-000088090000}"/>
    <cellStyle name="Comma 36 7" xfId="2029" xr:uid="{00000000-0005-0000-0000-000089090000}"/>
    <cellStyle name="Comma 37" xfId="688" xr:uid="{00000000-0005-0000-0000-00008A090000}"/>
    <cellStyle name="Comma 37 2" xfId="2292" xr:uid="{00000000-0005-0000-0000-00008B090000}"/>
    <cellStyle name="Comma 37 2 2" xfId="6005" xr:uid="{00000000-0005-0000-0000-00008C090000}"/>
    <cellStyle name="Comma 37 2 3" xfId="4442" xr:uid="{00000000-0005-0000-0000-00008D090000}"/>
    <cellStyle name="Comma 37 3" xfId="3160" xr:uid="{00000000-0005-0000-0000-00008E090000}"/>
    <cellStyle name="Comma 37 3 2" xfId="4995" xr:uid="{00000000-0005-0000-0000-00008F090000}"/>
    <cellStyle name="Comma 37 4" xfId="5104" xr:uid="{00000000-0005-0000-0000-000090090000}"/>
    <cellStyle name="Comma 37 5" xfId="5894" xr:uid="{00000000-0005-0000-0000-000091090000}"/>
    <cellStyle name="Comma 37 6" xfId="2153" xr:uid="{00000000-0005-0000-0000-000092090000}"/>
    <cellStyle name="Comma 37 7" xfId="2047" xr:uid="{00000000-0005-0000-0000-000093090000}"/>
    <cellStyle name="Comma 38" xfId="689" xr:uid="{00000000-0005-0000-0000-000094090000}"/>
    <cellStyle name="Comma 38 2" xfId="690" xr:uid="{00000000-0005-0000-0000-000095090000}"/>
    <cellStyle name="Comma 38 2 2" xfId="3162" xr:uid="{00000000-0005-0000-0000-000096090000}"/>
    <cellStyle name="Comma 38 2 2 2" xfId="6009" xr:uid="{00000000-0005-0000-0000-000097090000}"/>
    <cellStyle name="Comma 38 2 3" xfId="4443" xr:uid="{00000000-0005-0000-0000-000098090000}"/>
    <cellStyle name="Comma 38 2 4" xfId="2296" xr:uid="{00000000-0005-0000-0000-000099090000}"/>
    <cellStyle name="Comma 38 3" xfId="3161" xr:uid="{00000000-0005-0000-0000-00009A090000}"/>
    <cellStyle name="Comma 38 3 2" xfId="4996" xr:uid="{00000000-0005-0000-0000-00009B090000}"/>
    <cellStyle name="Comma 38 4" xfId="5108" xr:uid="{00000000-0005-0000-0000-00009C090000}"/>
    <cellStyle name="Comma 38 5" xfId="5898" xr:uid="{00000000-0005-0000-0000-00009D090000}"/>
    <cellStyle name="Comma 38 6" xfId="2157" xr:uid="{00000000-0005-0000-0000-00009E090000}"/>
    <cellStyle name="Comma 38 7" xfId="2033" xr:uid="{00000000-0005-0000-0000-00009F090000}"/>
    <cellStyle name="Comma 39" xfId="691" xr:uid="{00000000-0005-0000-0000-0000A0090000}"/>
    <cellStyle name="Comma 39 10" xfId="2158" xr:uid="{00000000-0005-0000-0000-0000A1090000}"/>
    <cellStyle name="Comma 39 11" xfId="2048" xr:uid="{00000000-0005-0000-0000-0000A2090000}"/>
    <cellStyle name="Comma 39 2" xfId="692" xr:uid="{00000000-0005-0000-0000-0000A3090000}"/>
    <cellStyle name="Comma 39 2 2" xfId="3165" xr:uid="{00000000-0005-0000-0000-0000A4090000}"/>
    <cellStyle name="Comma 39 2 2 2" xfId="5385" xr:uid="{00000000-0005-0000-0000-0000A5090000}"/>
    <cellStyle name="Comma 39 2 3" xfId="3164" xr:uid="{00000000-0005-0000-0000-0000A6090000}"/>
    <cellStyle name="Comma 39 2 3 2" xfId="5660" xr:uid="{00000000-0005-0000-0000-0000A7090000}"/>
    <cellStyle name="Comma 39 2 4" xfId="5754" xr:uid="{00000000-0005-0000-0000-0000A8090000}"/>
    <cellStyle name="Comma 39 2 5" xfId="5173" xr:uid="{00000000-0005-0000-0000-0000A9090000}"/>
    <cellStyle name="Comma 39 2 6" xfId="6010" xr:uid="{00000000-0005-0000-0000-0000AA090000}"/>
    <cellStyle name="Comma 39 2 7" xfId="4445" xr:uid="{00000000-0005-0000-0000-0000AB090000}"/>
    <cellStyle name="Comma 39 2 8" xfId="2297" xr:uid="{00000000-0005-0000-0000-0000AC090000}"/>
    <cellStyle name="Comma 39 3" xfId="3166" xr:uid="{00000000-0005-0000-0000-0000AD090000}"/>
    <cellStyle name="Comma 39 3 2" xfId="5386" xr:uid="{00000000-0005-0000-0000-0000AE090000}"/>
    <cellStyle name="Comma 39 3 3" xfId="5661" xr:uid="{00000000-0005-0000-0000-0000AF090000}"/>
    <cellStyle name="Comma 39 3 4" xfId="5755" xr:uid="{00000000-0005-0000-0000-0000B0090000}"/>
    <cellStyle name="Comma 39 3 5" xfId="5174" xr:uid="{00000000-0005-0000-0000-0000B1090000}"/>
    <cellStyle name="Comma 39 3 6" xfId="4446" xr:uid="{00000000-0005-0000-0000-0000B2090000}"/>
    <cellStyle name="Comma 39 4" xfId="3163" xr:uid="{00000000-0005-0000-0000-0000B3090000}"/>
    <cellStyle name="Comma 39 4 2" xfId="5384" xr:uid="{00000000-0005-0000-0000-0000B4090000}"/>
    <cellStyle name="Comma 39 4 3" xfId="4997" xr:uid="{00000000-0005-0000-0000-0000B5090000}"/>
    <cellStyle name="Comma 39 5" xfId="5109" xr:uid="{00000000-0005-0000-0000-0000B6090000}"/>
    <cellStyle name="Comma 39 5 2" xfId="5659" xr:uid="{00000000-0005-0000-0000-0000B7090000}"/>
    <cellStyle name="Comma 39 6" xfId="5753" xr:uid="{00000000-0005-0000-0000-0000B8090000}"/>
    <cellStyle name="Comma 39 7" xfId="5172" xr:uid="{00000000-0005-0000-0000-0000B9090000}"/>
    <cellStyle name="Comma 39 8" xfId="5899" xr:uid="{00000000-0005-0000-0000-0000BA090000}"/>
    <cellStyle name="Comma 39 9" xfId="4444" xr:uid="{00000000-0005-0000-0000-0000BB090000}"/>
    <cellStyle name="Comma 4" xfId="693" xr:uid="{00000000-0005-0000-0000-0000BC090000}"/>
    <cellStyle name="Comma 4 10" xfId="3168" xr:uid="{00000000-0005-0000-0000-0000BD090000}"/>
    <cellStyle name="Comma 4 10 11" xfId="4447" xr:uid="{00000000-0005-0000-0000-0000BE090000}"/>
    <cellStyle name="Comma 4 10 2" xfId="3169" xr:uid="{00000000-0005-0000-0000-0000BF090000}"/>
    <cellStyle name="Comma 4 11" xfId="3170" xr:uid="{00000000-0005-0000-0000-0000C0090000}"/>
    <cellStyle name="Comma 4 11 2" xfId="3171" xr:uid="{00000000-0005-0000-0000-0000C1090000}"/>
    <cellStyle name="Comma 4 12" xfId="3172" xr:uid="{00000000-0005-0000-0000-0000C2090000}"/>
    <cellStyle name="Comma 4 12 2" xfId="5175" xr:uid="{00000000-0005-0000-0000-0000C3090000}"/>
    <cellStyle name="Comma 4 12 3" xfId="4448" xr:uid="{00000000-0005-0000-0000-0000C4090000}"/>
    <cellStyle name="Comma 4 13" xfId="3167" xr:uid="{00000000-0005-0000-0000-0000C5090000}"/>
    <cellStyle name="Comma 4 14" xfId="6141" xr:uid="{00000000-0005-0000-0000-0000C6090000}"/>
    <cellStyle name="Comma 4 15" xfId="1635" xr:uid="{00000000-0005-0000-0000-0000C7090000}"/>
    <cellStyle name="Comma 4 2" xfId="694" xr:uid="{00000000-0005-0000-0000-0000C8090000}"/>
    <cellStyle name="Comma 4 2 2" xfId="1637" xr:uid="{00000000-0005-0000-0000-0000C9090000}"/>
    <cellStyle name="Comma 4 2 2 2" xfId="1638" xr:uid="{00000000-0005-0000-0000-0000CA090000}"/>
    <cellStyle name="Comma 4 2 2 2 2" xfId="3175" xr:uid="{00000000-0005-0000-0000-0000CB090000}"/>
    <cellStyle name="Comma 4 2 2 3" xfId="3174" xr:uid="{00000000-0005-0000-0000-0000CC090000}"/>
    <cellStyle name="Comma 4 2 3" xfId="1639" xr:uid="{00000000-0005-0000-0000-0000CD090000}"/>
    <cellStyle name="Comma 4 2 3 2" xfId="2190" xr:uid="{00000000-0005-0000-0000-0000CE090000}"/>
    <cellStyle name="Comma 4 2 3 2 2" xfId="3177" xr:uid="{00000000-0005-0000-0000-0000CF090000}"/>
    <cellStyle name="Comma 4 2 3 3" xfId="3176" xr:uid="{00000000-0005-0000-0000-0000D0090000}"/>
    <cellStyle name="Comma 4 2 3 4" xfId="2065" xr:uid="{00000000-0005-0000-0000-0000D1090000}"/>
    <cellStyle name="Comma 4 2 4" xfId="1827" xr:uid="{00000000-0005-0000-0000-0000D2090000}"/>
    <cellStyle name="Comma 4 2 4 2" xfId="3179" xr:uid="{00000000-0005-0000-0000-0000D3090000}"/>
    <cellStyle name="Comma 4 2 4 2 2" xfId="4449" xr:uid="{00000000-0005-0000-0000-0000D4090000}"/>
    <cellStyle name="Comma 4 2 4 3" xfId="3178" xr:uid="{00000000-0005-0000-0000-0000D5090000}"/>
    <cellStyle name="Comma 4 2 5" xfId="1950" xr:uid="{00000000-0005-0000-0000-0000D6090000}"/>
    <cellStyle name="Comma 4 2 5 2" xfId="5924" xr:uid="{00000000-0005-0000-0000-0000D7090000}"/>
    <cellStyle name="Comma 4 2 5 3" xfId="4450" xr:uid="{00000000-0005-0000-0000-0000D8090000}"/>
    <cellStyle name="Comma 4 2 5 4" xfId="2189" xr:uid="{00000000-0005-0000-0000-0000D9090000}"/>
    <cellStyle name="Comma 4 2 6" xfId="3173" xr:uid="{00000000-0005-0000-0000-0000DA090000}"/>
    <cellStyle name="Comma 4 2 6 2" xfId="4451" xr:uid="{00000000-0005-0000-0000-0000DB090000}"/>
    <cellStyle name="Comma 4 2 7" xfId="6163" xr:uid="{00000000-0005-0000-0000-0000DC090000}"/>
    <cellStyle name="Comma 4 2 8" xfId="2064" xr:uid="{00000000-0005-0000-0000-0000DD090000}"/>
    <cellStyle name="Comma 4 2 9" xfId="1636" xr:uid="{00000000-0005-0000-0000-0000DE090000}"/>
    <cellStyle name="Comma 4 3" xfId="695" xr:uid="{00000000-0005-0000-0000-0000DF090000}"/>
    <cellStyle name="Comma 4 3 2" xfId="1641" xr:uid="{00000000-0005-0000-0000-0000E0090000}"/>
    <cellStyle name="Comma 4 3 2 2" xfId="2192" xr:uid="{00000000-0005-0000-0000-0000E1090000}"/>
    <cellStyle name="Comma 4 3 2 3" xfId="5387" xr:uid="{00000000-0005-0000-0000-0000E2090000}"/>
    <cellStyle name="Comma 4 3 2 4" xfId="4452" xr:uid="{00000000-0005-0000-0000-0000E3090000}"/>
    <cellStyle name="Comma 4 3 2 5" xfId="2067" xr:uid="{00000000-0005-0000-0000-0000E4090000}"/>
    <cellStyle name="Comma 4 3 3" xfId="2191" xr:uid="{00000000-0005-0000-0000-0000E5090000}"/>
    <cellStyle name="Comma 4 3 4" xfId="3180" xr:uid="{00000000-0005-0000-0000-0000E6090000}"/>
    <cellStyle name="Comma 4 3 5" xfId="2066" xr:uid="{00000000-0005-0000-0000-0000E7090000}"/>
    <cellStyle name="Comma 4 3 6" xfId="1640" xr:uid="{00000000-0005-0000-0000-0000E8090000}"/>
    <cellStyle name="Comma 4 4" xfId="696" xr:uid="{00000000-0005-0000-0000-0000E9090000}"/>
    <cellStyle name="Comma 4 4 2" xfId="1828" xr:uid="{00000000-0005-0000-0000-0000EA090000}"/>
    <cellStyle name="Comma 4 4 2 2" xfId="3182" xr:uid="{00000000-0005-0000-0000-0000EB090000}"/>
    <cellStyle name="Comma 4 4 2 2 2" xfId="5239" xr:uid="{00000000-0005-0000-0000-0000EC090000}"/>
    <cellStyle name="Comma 4 4 3" xfId="2193" xr:uid="{00000000-0005-0000-0000-0000ED090000}"/>
    <cellStyle name="Comma 4 4 3 2" xfId="5388" xr:uid="{00000000-0005-0000-0000-0000EE090000}"/>
    <cellStyle name="Comma 4 4 4" xfId="3181" xr:uid="{00000000-0005-0000-0000-0000EF090000}"/>
    <cellStyle name="Comma 4 4 5" xfId="2068" xr:uid="{00000000-0005-0000-0000-0000F0090000}"/>
    <cellStyle name="Comma 4 4 6" xfId="1642" xr:uid="{00000000-0005-0000-0000-0000F1090000}"/>
    <cellStyle name="Comma 4 5" xfId="697" xr:uid="{00000000-0005-0000-0000-0000F2090000}"/>
    <cellStyle name="Comma 4 5 2" xfId="3184" xr:uid="{00000000-0005-0000-0000-0000F3090000}"/>
    <cellStyle name="Comma 4 5 2 2" xfId="4453" xr:uid="{00000000-0005-0000-0000-0000F4090000}"/>
    <cellStyle name="Comma 4 5 3" xfId="3183" xr:uid="{00000000-0005-0000-0000-0000F5090000}"/>
    <cellStyle name="Comma 4 5 4" xfId="1826" xr:uid="{00000000-0005-0000-0000-0000F6090000}"/>
    <cellStyle name="Comma 4 6" xfId="698" xr:uid="{00000000-0005-0000-0000-0000F7090000}"/>
    <cellStyle name="Comma 4 6 2" xfId="3185" xr:uid="{00000000-0005-0000-0000-0000F8090000}"/>
    <cellStyle name="Comma 4 6 3" xfId="1949" xr:uid="{00000000-0005-0000-0000-0000F9090000}"/>
    <cellStyle name="Comma 4 7" xfId="699" xr:uid="{00000000-0005-0000-0000-0000FA090000}"/>
    <cellStyle name="Comma 4 7 2" xfId="3187" xr:uid="{00000000-0005-0000-0000-0000FB090000}"/>
    <cellStyle name="Comma 4 7 3" xfId="3186" xr:uid="{00000000-0005-0000-0000-0000FC090000}"/>
    <cellStyle name="Comma 4 8" xfId="700" xr:uid="{00000000-0005-0000-0000-0000FD090000}"/>
    <cellStyle name="Comma 4 8 2" xfId="3189" xr:uid="{00000000-0005-0000-0000-0000FE090000}"/>
    <cellStyle name="Comma 4 8 3" xfId="3188" xr:uid="{00000000-0005-0000-0000-0000FF090000}"/>
    <cellStyle name="Comma 4 9" xfId="3190" xr:uid="{00000000-0005-0000-0000-0000000A0000}"/>
    <cellStyle name="Comma 4 9 2" xfId="3191" xr:uid="{00000000-0005-0000-0000-0000010A0000}"/>
    <cellStyle name="Comma 4_WP-A Q1'54" xfId="3192" xr:uid="{00000000-0005-0000-0000-0000020A0000}"/>
    <cellStyle name="Comma 40" xfId="701" xr:uid="{00000000-0005-0000-0000-0000030A0000}"/>
    <cellStyle name="Comma 40 2" xfId="2299" xr:uid="{00000000-0005-0000-0000-0000040A0000}"/>
    <cellStyle name="Comma 40 2 2" xfId="3194" xr:uid="{00000000-0005-0000-0000-0000050A0000}"/>
    <cellStyle name="Comma 40 2 2 2" xfId="6012" xr:uid="{00000000-0005-0000-0000-0000060A0000}"/>
    <cellStyle name="Comma 40 2 3" xfId="4455" xr:uid="{00000000-0005-0000-0000-0000070A0000}"/>
    <cellStyle name="Comma 40 3" xfId="3193" xr:uid="{00000000-0005-0000-0000-0000080A0000}"/>
    <cellStyle name="Comma 40 3 2" xfId="4999" xr:uid="{00000000-0005-0000-0000-0000090A0000}"/>
    <cellStyle name="Comma 40 4" xfId="5111" xr:uid="{00000000-0005-0000-0000-00000A0A0000}"/>
    <cellStyle name="Comma 40 5" xfId="5176" xr:uid="{00000000-0005-0000-0000-00000B0A0000}"/>
    <cellStyle name="Comma 40 6" xfId="5901" xr:uid="{00000000-0005-0000-0000-00000C0A0000}"/>
    <cellStyle name="Comma 40 7" xfId="4454" xr:uid="{00000000-0005-0000-0000-00000D0A0000}"/>
    <cellStyle name="Comma 40 8" xfId="2160" xr:uid="{00000000-0005-0000-0000-00000E0A0000}"/>
    <cellStyle name="Comma 40 9" xfId="6223" xr:uid="{00000000-0005-0000-0000-00000F0A0000}"/>
    <cellStyle name="Comma 41" xfId="702" xr:uid="{00000000-0005-0000-0000-0000100A0000}"/>
    <cellStyle name="Comma 41 2" xfId="2298" xr:uid="{00000000-0005-0000-0000-0000110A0000}"/>
    <cellStyle name="Comma 41 2 2" xfId="3196" xr:uid="{00000000-0005-0000-0000-0000120A0000}"/>
    <cellStyle name="Comma 41 2 2 2" xfId="6011" xr:uid="{00000000-0005-0000-0000-0000130A0000}"/>
    <cellStyle name="Comma 41 2 3" xfId="4456" xr:uid="{00000000-0005-0000-0000-0000140A0000}"/>
    <cellStyle name="Comma 41 3" xfId="3195" xr:uid="{00000000-0005-0000-0000-0000150A0000}"/>
    <cellStyle name="Comma 41 3 2" xfId="4998" xr:uid="{00000000-0005-0000-0000-0000160A0000}"/>
    <cellStyle name="Comma 41 4" xfId="5110" xr:uid="{00000000-0005-0000-0000-0000170A0000}"/>
    <cellStyle name="Comma 41 5" xfId="5900" xr:uid="{00000000-0005-0000-0000-0000180A0000}"/>
    <cellStyle name="Comma 41 6" xfId="2159" xr:uid="{00000000-0005-0000-0000-0000190A0000}"/>
    <cellStyle name="Comma 41 7" xfId="2344" xr:uid="{00000000-0005-0000-0000-00001A0A0000}"/>
    <cellStyle name="Comma 42" xfId="703" xr:uid="{00000000-0005-0000-0000-00001B0A0000}"/>
    <cellStyle name="Comma 42 2" xfId="2303" xr:uid="{00000000-0005-0000-0000-00001C0A0000}"/>
    <cellStyle name="Comma 42 2 2" xfId="3198" xr:uid="{00000000-0005-0000-0000-00001D0A0000}"/>
    <cellStyle name="Comma 42 2 2 2" xfId="6016" xr:uid="{00000000-0005-0000-0000-00001E0A0000}"/>
    <cellStyle name="Comma 42 2 3" xfId="4457" xr:uid="{00000000-0005-0000-0000-00001F0A0000}"/>
    <cellStyle name="Comma 42 3" xfId="3197" xr:uid="{00000000-0005-0000-0000-0000200A0000}"/>
    <cellStyle name="Comma 42 3 2" xfId="5000" xr:uid="{00000000-0005-0000-0000-0000210A0000}"/>
    <cellStyle name="Comma 42 4" xfId="5115" xr:uid="{00000000-0005-0000-0000-0000220A0000}"/>
    <cellStyle name="Comma 42 5" xfId="5905" xr:uid="{00000000-0005-0000-0000-0000230A0000}"/>
    <cellStyle name="Comma 42 6" xfId="2164" xr:uid="{00000000-0005-0000-0000-0000240A0000}"/>
    <cellStyle name="Comma 42 7" xfId="1792" xr:uid="{00000000-0005-0000-0000-0000250A0000}"/>
    <cellStyle name="Comma 43" xfId="704" xr:uid="{00000000-0005-0000-0000-0000260A0000}"/>
    <cellStyle name="Comma 43 2" xfId="2304" xr:uid="{00000000-0005-0000-0000-0000270A0000}"/>
    <cellStyle name="Comma 43 2 2" xfId="3200" xr:uid="{00000000-0005-0000-0000-0000280A0000}"/>
    <cellStyle name="Comma 43 2 2 2" xfId="6017" xr:uid="{00000000-0005-0000-0000-0000290A0000}"/>
    <cellStyle name="Comma 43 2 3" xfId="4458" xr:uid="{00000000-0005-0000-0000-00002A0A0000}"/>
    <cellStyle name="Comma 43 3" xfId="3199" xr:uid="{00000000-0005-0000-0000-00002B0A0000}"/>
    <cellStyle name="Comma 43 3 2" xfId="5001" xr:uid="{00000000-0005-0000-0000-00002C0A0000}"/>
    <cellStyle name="Comma 43 4" xfId="5116" xr:uid="{00000000-0005-0000-0000-00002D0A0000}"/>
    <cellStyle name="Comma 43 5" xfId="5906" xr:uid="{00000000-0005-0000-0000-00002E0A0000}"/>
    <cellStyle name="Comma 43 6" xfId="2165" xr:uid="{00000000-0005-0000-0000-00002F0A0000}"/>
    <cellStyle name="Comma 43 7" xfId="2342" xr:uid="{00000000-0005-0000-0000-0000300A0000}"/>
    <cellStyle name="Comma 44" xfId="705" xr:uid="{00000000-0005-0000-0000-0000310A0000}"/>
    <cellStyle name="Comma 44 2" xfId="706" xr:uid="{00000000-0005-0000-0000-0000320A0000}"/>
    <cellStyle name="Comma 44 2 2" xfId="3202" xr:uid="{00000000-0005-0000-0000-0000330A0000}"/>
    <cellStyle name="Comma 44 2 2 2" xfId="6020" xr:uid="{00000000-0005-0000-0000-0000340A0000}"/>
    <cellStyle name="Comma 44 2 3" xfId="4459" xr:uid="{00000000-0005-0000-0000-0000350A0000}"/>
    <cellStyle name="Comma 44 2 4" xfId="2307" xr:uid="{00000000-0005-0000-0000-0000360A0000}"/>
    <cellStyle name="Comma 44 3" xfId="3201" xr:uid="{00000000-0005-0000-0000-0000370A0000}"/>
    <cellStyle name="Comma 44 3 2" xfId="5002" xr:uid="{00000000-0005-0000-0000-0000380A0000}"/>
    <cellStyle name="Comma 44 4" xfId="5119" xr:uid="{00000000-0005-0000-0000-0000390A0000}"/>
    <cellStyle name="Comma 44 5" xfId="5909" xr:uid="{00000000-0005-0000-0000-00003A0A0000}"/>
    <cellStyle name="Comma 44 6" xfId="2168" xr:uid="{00000000-0005-0000-0000-00003B0A0000}"/>
    <cellStyle name="Comma 44 7" xfId="1791" xr:uid="{00000000-0005-0000-0000-00003C0A0000}"/>
    <cellStyle name="Comma 45" xfId="707" xr:uid="{00000000-0005-0000-0000-00003D0A0000}"/>
    <cellStyle name="Comma 45 2" xfId="2308" xr:uid="{00000000-0005-0000-0000-00003E0A0000}"/>
    <cellStyle name="Comma 45 2 2" xfId="3204" xr:uid="{00000000-0005-0000-0000-00003F0A0000}"/>
    <cellStyle name="Comma 45 2 2 2" xfId="6021" xr:uid="{00000000-0005-0000-0000-0000400A0000}"/>
    <cellStyle name="Comma 45 3" xfId="3203" xr:uid="{00000000-0005-0000-0000-0000410A0000}"/>
    <cellStyle name="Comma 45 3 2" xfId="4460" xr:uid="{00000000-0005-0000-0000-0000420A0000}"/>
    <cellStyle name="Comma 45 4" xfId="5003" xr:uid="{00000000-0005-0000-0000-0000430A0000}"/>
    <cellStyle name="Comma 45 5" xfId="5120" xr:uid="{00000000-0005-0000-0000-0000440A0000}"/>
    <cellStyle name="Comma 45 6" xfId="5910" xr:uid="{00000000-0005-0000-0000-0000450A0000}"/>
    <cellStyle name="Comma 45 7" xfId="2169" xr:uid="{00000000-0005-0000-0000-0000460A0000}"/>
    <cellStyle name="Comma 45 8" xfId="2340" xr:uid="{00000000-0005-0000-0000-0000470A0000}"/>
    <cellStyle name="Comma 46" xfId="708" xr:uid="{00000000-0005-0000-0000-0000480A0000}"/>
    <cellStyle name="Comma 46 2" xfId="2310" xr:uid="{00000000-0005-0000-0000-0000490A0000}"/>
    <cellStyle name="Comma 46 2 2" xfId="3206" xr:uid="{00000000-0005-0000-0000-00004A0A0000}"/>
    <cellStyle name="Comma 46 2 2 2" xfId="6023" xr:uid="{00000000-0005-0000-0000-00004B0A0000}"/>
    <cellStyle name="Comma 46 2 3" xfId="4461" xr:uid="{00000000-0005-0000-0000-00004C0A0000}"/>
    <cellStyle name="Comma 46 3" xfId="3205" xr:uid="{00000000-0005-0000-0000-00004D0A0000}"/>
    <cellStyle name="Comma 46 3 2" xfId="5004" xr:uid="{00000000-0005-0000-0000-00004E0A0000}"/>
    <cellStyle name="Comma 46 4" xfId="5122" xr:uid="{00000000-0005-0000-0000-00004F0A0000}"/>
    <cellStyle name="Comma 46 5" xfId="5912" xr:uid="{00000000-0005-0000-0000-0000500A0000}"/>
    <cellStyle name="Comma 46 6" xfId="2171" xr:uid="{00000000-0005-0000-0000-0000510A0000}"/>
    <cellStyle name="Comma 46 7" xfId="1790" xr:uid="{00000000-0005-0000-0000-0000520A0000}"/>
    <cellStyle name="Comma 47" xfId="6242" xr:uid="{FD321288-1E28-41C7-ACD9-9A7D4D3653AD}"/>
    <cellStyle name="Comma 47 2" xfId="2312" xr:uid="{00000000-0005-0000-0000-0000530A0000}"/>
    <cellStyle name="Comma 47 2 2" xfId="3208" xr:uid="{00000000-0005-0000-0000-0000540A0000}"/>
    <cellStyle name="Comma 47 2 2 2" xfId="6025" xr:uid="{00000000-0005-0000-0000-0000550A0000}"/>
    <cellStyle name="Comma 47 2 3" xfId="4462" xr:uid="{00000000-0005-0000-0000-0000560A0000}"/>
    <cellStyle name="Comma 47 3" xfId="3207" xr:uid="{00000000-0005-0000-0000-0000570A0000}"/>
    <cellStyle name="Comma 47 3 2" xfId="5005" xr:uid="{00000000-0005-0000-0000-0000580A0000}"/>
    <cellStyle name="Comma 47 4" xfId="5124" xr:uid="{00000000-0005-0000-0000-0000590A0000}"/>
    <cellStyle name="Comma 47 5" xfId="5914" xr:uid="{00000000-0005-0000-0000-00005A0A0000}"/>
    <cellStyle name="Comma 47 6" xfId="2173" xr:uid="{00000000-0005-0000-0000-00005B0A0000}"/>
    <cellStyle name="Comma 47 7" xfId="2338" xr:uid="{00000000-0005-0000-0000-00005C0A0000}"/>
    <cellStyle name="Comma 48" xfId="2175" xr:uid="{00000000-0005-0000-0000-00005D0A0000}"/>
    <cellStyle name="Comma 48 2" xfId="2314" xr:uid="{00000000-0005-0000-0000-00005E0A0000}"/>
    <cellStyle name="Comma 48 2 2" xfId="3210" xr:uid="{00000000-0005-0000-0000-00005F0A0000}"/>
    <cellStyle name="Comma 48 2 2 2" xfId="6027" xr:uid="{00000000-0005-0000-0000-0000600A0000}"/>
    <cellStyle name="Comma 48 2 3" xfId="4463" xr:uid="{00000000-0005-0000-0000-0000610A0000}"/>
    <cellStyle name="Comma 48 3" xfId="3209" xr:uid="{00000000-0005-0000-0000-0000620A0000}"/>
    <cellStyle name="Comma 48 3 2" xfId="5006" xr:uid="{00000000-0005-0000-0000-0000630A0000}"/>
    <cellStyle name="Comma 48 4" xfId="5126" xr:uid="{00000000-0005-0000-0000-0000640A0000}"/>
    <cellStyle name="Comma 48 5" xfId="5916" xr:uid="{00000000-0005-0000-0000-0000650A0000}"/>
    <cellStyle name="Comma 48 6" xfId="1789" xr:uid="{00000000-0005-0000-0000-0000660A0000}"/>
    <cellStyle name="Comma 49" xfId="2179" xr:uid="{00000000-0005-0000-0000-0000670A0000}"/>
    <cellStyle name="Comma 49 2" xfId="2318" xr:uid="{00000000-0005-0000-0000-0000680A0000}"/>
    <cellStyle name="Comma 49 2 2" xfId="3212" xr:uid="{00000000-0005-0000-0000-0000690A0000}"/>
    <cellStyle name="Comma 49 2 2 2" xfId="6031" xr:uid="{00000000-0005-0000-0000-00006A0A0000}"/>
    <cellStyle name="Comma 49 2 3" xfId="4464" xr:uid="{00000000-0005-0000-0000-00006B0A0000}"/>
    <cellStyle name="Comma 49 3" xfId="3211" xr:uid="{00000000-0005-0000-0000-00006C0A0000}"/>
    <cellStyle name="Comma 49 3 2" xfId="5007" xr:uid="{00000000-0005-0000-0000-00006D0A0000}"/>
    <cellStyle name="Comma 49 4" xfId="5130" xr:uid="{00000000-0005-0000-0000-00006E0A0000}"/>
    <cellStyle name="Comma 49 5" xfId="5920" xr:uid="{00000000-0005-0000-0000-00006F0A0000}"/>
    <cellStyle name="Comma 49 6" xfId="2335" xr:uid="{00000000-0005-0000-0000-0000700A0000}"/>
    <cellStyle name="Comma 5" xfId="709" xr:uid="{00000000-0005-0000-0000-0000710A0000}"/>
    <cellStyle name="Comma 5 10" xfId="4902" xr:uid="{00000000-0005-0000-0000-0000720A0000}"/>
    <cellStyle name="Comma 5 11" xfId="4787" xr:uid="{00000000-0005-0000-0000-0000730A0000}"/>
    <cellStyle name="Comma 5 12" xfId="2069" xr:uid="{00000000-0005-0000-0000-0000740A0000}"/>
    <cellStyle name="Comma 5 13" xfId="1643" xr:uid="{00000000-0005-0000-0000-0000750A0000}"/>
    <cellStyle name="Comma 5 2" xfId="710" xr:uid="{00000000-0005-0000-0000-0000760A0000}"/>
    <cellStyle name="Comma 5 2 2" xfId="711" xr:uid="{00000000-0005-0000-0000-0000770A0000}"/>
    <cellStyle name="Comma 5 2 2 2" xfId="1644" xr:uid="{00000000-0005-0000-0000-0000780A0000}"/>
    <cellStyle name="Comma 5 2 2 2 2" xfId="3215" xr:uid="{00000000-0005-0000-0000-0000790A0000}"/>
    <cellStyle name="Comma 5 2 2 2 2 2" xfId="4465" xr:uid="{00000000-0005-0000-0000-00007A0A0000}"/>
    <cellStyle name="Comma 5 2 2 2 3" xfId="5389" xr:uid="{00000000-0005-0000-0000-00007B0A0000}"/>
    <cellStyle name="Comma 5 2 2 3" xfId="3214" xr:uid="{00000000-0005-0000-0000-00007C0A0000}"/>
    <cellStyle name="Comma 5 2 2 3 2" xfId="4466" xr:uid="{00000000-0005-0000-0000-00007D0A0000}"/>
    <cellStyle name="Comma 5 2 3" xfId="1645" xr:uid="{00000000-0005-0000-0000-00007E0A0000}"/>
    <cellStyle name="Comma 5 2 3 2" xfId="3217" xr:uid="{00000000-0005-0000-0000-00007F0A0000}"/>
    <cellStyle name="Comma 5 2 3 3" xfId="3216" xr:uid="{00000000-0005-0000-0000-0000800A0000}"/>
    <cellStyle name="Comma 5 2 4" xfId="3218" xr:uid="{00000000-0005-0000-0000-0000810A0000}"/>
    <cellStyle name="Comma 5 2 4 2" xfId="4467" xr:uid="{00000000-0005-0000-0000-0000820A0000}"/>
    <cellStyle name="Comma 5 3" xfId="712" xr:uid="{00000000-0005-0000-0000-0000830A0000}"/>
    <cellStyle name="Comma 5 3 2" xfId="2195" xr:uid="{00000000-0005-0000-0000-0000840A0000}"/>
    <cellStyle name="Comma 5 3 2 2" xfId="3220" xr:uid="{00000000-0005-0000-0000-0000850A0000}"/>
    <cellStyle name="Comma 5 3 3" xfId="3219" xr:uid="{00000000-0005-0000-0000-0000860A0000}"/>
    <cellStyle name="Comma 5 3 4" xfId="2070" xr:uid="{00000000-0005-0000-0000-0000870A0000}"/>
    <cellStyle name="Comma 5 3 5" xfId="1646" xr:uid="{00000000-0005-0000-0000-0000880A0000}"/>
    <cellStyle name="Comma 5 4" xfId="713" xr:uid="{00000000-0005-0000-0000-0000890A0000}"/>
    <cellStyle name="Comma 5 4 2" xfId="3221" xr:uid="{00000000-0005-0000-0000-00008A0A0000}"/>
    <cellStyle name="Comma 5 4 2 2" xfId="4469" xr:uid="{00000000-0005-0000-0000-00008B0A0000}"/>
    <cellStyle name="Comma 5 4 3" xfId="1829" xr:uid="{00000000-0005-0000-0000-00008C0A0000}"/>
    <cellStyle name="Comma 5 5" xfId="714" xr:uid="{00000000-0005-0000-0000-00008D0A0000}"/>
    <cellStyle name="Comma 5 5 2" xfId="3222" xr:uid="{00000000-0005-0000-0000-00008E0A0000}"/>
    <cellStyle name="Comma 5 5 2 2" xfId="5925" xr:uid="{00000000-0005-0000-0000-00008F0A0000}"/>
    <cellStyle name="Comma 5 5 3" xfId="2194" xr:uid="{00000000-0005-0000-0000-0000900A0000}"/>
    <cellStyle name="Comma 5 5 4" xfId="1951" xr:uid="{00000000-0005-0000-0000-0000910A0000}"/>
    <cellStyle name="Comma 5 6" xfId="715" xr:uid="{00000000-0005-0000-0000-0000920A0000}"/>
    <cellStyle name="Comma 5 6 2" xfId="3224" xr:uid="{00000000-0005-0000-0000-0000930A0000}"/>
    <cellStyle name="Comma 5 6 3" xfId="3223" xr:uid="{00000000-0005-0000-0000-0000940A0000}"/>
    <cellStyle name="Comma 5 7" xfId="3225" xr:uid="{00000000-0005-0000-0000-0000950A0000}"/>
    <cellStyle name="Comma 5 7 2" xfId="3226" xr:uid="{00000000-0005-0000-0000-0000960A0000}"/>
    <cellStyle name="Comma 5 8" xfId="3227" xr:uid="{00000000-0005-0000-0000-0000970A0000}"/>
    <cellStyle name="Comma 5 8 2" xfId="3228" xr:uid="{00000000-0005-0000-0000-0000980A0000}"/>
    <cellStyle name="Comma 5 9" xfId="3213" xr:uid="{00000000-0005-0000-0000-0000990A0000}"/>
    <cellStyle name="Comma 5_WP-A Q1'54" xfId="3229" xr:uid="{00000000-0005-0000-0000-00009A0A0000}"/>
    <cellStyle name="Comma 50" xfId="2320" xr:uid="{00000000-0005-0000-0000-00009B0A0000}"/>
    <cellStyle name="Comma 50 2" xfId="3231" xr:uid="{00000000-0005-0000-0000-00009C0A0000}"/>
    <cellStyle name="Comma 50 2 2" xfId="6033" xr:uid="{00000000-0005-0000-0000-00009D0A0000}"/>
    <cellStyle name="Comma 50 3" xfId="3230" xr:uid="{00000000-0005-0000-0000-00009E0A0000}"/>
    <cellStyle name="Comma 50 4" xfId="1788" xr:uid="{00000000-0005-0000-0000-00009F0A0000}"/>
    <cellStyle name="Comma 51" xfId="3232" xr:uid="{00000000-0005-0000-0000-0000A00A0000}"/>
    <cellStyle name="Comma 51 2" xfId="3233" xr:uid="{00000000-0005-0000-0000-0000A10A0000}"/>
    <cellStyle name="Comma 51 3" xfId="2334" xr:uid="{00000000-0005-0000-0000-0000A20A0000}"/>
    <cellStyle name="Comma 52" xfId="3234" xr:uid="{00000000-0005-0000-0000-0000A30A0000}"/>
    <cellStyle name="Comma 52 2" xfId="3235" xr:uid="{00000000-0005-0000-0000-0000A40A0000}"/>
    <cellStyle name="Comma 52 3" xfId="1787" xr:uid="{00000000-0005-0000-0000-0000A50A0000}"/>
    <cellStyle name="Comma 53" xfId="3236" xr:uid="{00000000-0005-0000-0000-0000A60A0000}"/>
    <cellStyle name="Comma 53 2" xfId="3237" xr:uid="{00000000-0005-0000-0000-0000A70A0000}"/>
    <cellStyle name="Comma 53 3" xfId="2333" xr:uid="{00000000-0005-0000-0000-0000A80A0000}"/>
    <cellStyle name="Comma 54" xfId="3238" xr:uid="{00000000-0005-0000-0000-0000A90A0000}"/>
    <cellStyle name="Comma 54 2" xfId="3239" xr:uid="{00000000-0005-0000-0000-0000AA0A0000}"/>
    <cellStyle name="Comma 54 3" xfId="1786" xr:uid="{00000000-0005-0000-0000-0000AB0A0000}"/>
    <cellStyle name="Comma 55" xfId="3240" xr:uid="{00000000-0005-0000-0000-0000AC0A0000}"/>
    <cellStyle name="Comma 55 2" xfId="3241" xr:uid="{00000000-0005-0000-0000-0000AD0A0000}"/>
    <cellStyle name="Comma 55 3" xfId="2332" xr:uid="{00000000-0005-0000-0000-0000AE0A0000}"/>
    <cellStyle name="Comma 56" xfId="3242" xr:uid="{00000000-0005-0000-0000-0000AF0A0000}"/>
    <cellStyle name="Comma 56 2" xfId="3243" xr:uid="{00000000-0005-0000-0000-0000B00A0000}"/>
    <cellStyle name="Comma 56 3" xfId="1785" xr:uid="{00000000-0005-0000-0000-0000B10A0000}"/>
    <cellStyle name="Comma 57" xfId="3244" xr:uid="{00000000-0005-0000-0000-0000B20A0000}"/>
    <cellStyle name="Comma 57 2" xfId="2330" xr:uid="{00000000-0005-0000-0000-0000B30A0000}"/>
    <cellStyle name="Comma 58" xfId="716" xr:uid="{00000000-0005-0000-0000-0000B40A0000}"/>
    <cellStyle name="Comma 58 2" xfId="3245" xr:uid="{00000000-0005-0000-0000-0000B50A0000}"/>
    <cellStyle name="Comma 58 3" xfId="1784" xr:uid="{00000000-0005-0000-0000-0000B60A0000}"/>
    <cellStyle name="Comma 59" xfId="3246" xr:uid="{00000000-0005-0000-0000-0000B70A0000}"/>
    <cellStyle name="Comma 59 2" xfId="2329" xr:uid="{00000000-0005-0000-0000-0000B80A0000}"/>
    <cellStyle name="Comma 6" xfId="717" xr:uid="{00000000-0005-0000-0000-0000B90A0000}"/>
    <cellStyle name="Comma 6 10" xfId="3248" xr:uid="{00000000-0005-0000-0000-0000BA0A0000}"/>
    <cellStyle name="Comma 6 10 2" xfId="3249" xr:uid="{00000000-0005-0000-0000-0000BB0A0000}"/>
    <cellStyle name="Comma 6 11" xfId="6198" xr:uid="{00000000-0005-0000-0000-0000BC0A0000}"/>
    <cellStyle name="Comma 6 12" xfId="2071" xr:uid="{00000000-0005-0000-0000-0000BD0A0000}"/>
    <cellStyle name="Comma 6 13" xfId="1647" xr:uid="{00000000-0005-0000-0000-0000BE0A0000}"/>
    <cellStyle name="Comma 6 2" xfId="718" xr:uid="{00000000-0005-0000-0000-0000BF0A0000}"/>
    <cellStyle name="Comma 6 2 2" xfId="3251" xr:uid="{00000000-0005-0000-0000-0000C00A0000}"/>
    <cellStyle name="Comma 6 2 2 2" xfId="3252" xr:uid="{00000000-0005-0000-0000-0000C10A0000}"/>
    <cellStyle name="Comma 6 2 3" xfId="3253" xr:uid="{00000000-0005-0000-0000-0000C20A0000}"/>
    <cellStyle name="Comma 6 2 3 2" xfId="5926" xr:uid="{00000000-0005-0000-0000-0000C30A0000}"/>
    <cellStyle name="Comma 6 2 4" xfId="3250" xr:uid="{00000000-0005-0000-0000-0000C40A0000}"/>
    <cellStyle name="Comma 6 2 5" xfId="2196" xr:uid="{00000000-0005-0000-0000-0000C50A0000}"/>
    <cellStyle name="Comma 6 2 6" xfId="1952" xr:uid="{00000000-0005-0000-0000-0000C60A0000}"/>
    <cellStyle name="Comma 6 3" xfId="719" xr:uid="{00000000-0005-0000-0000-0000C70A0000}"/>
    <cellStyle name="Comma 6 3 2" xfId="3255" xr:uid="{00000000-0005-0000-0000-0000C80A0000}"/>
    <cellStyle name="Comma 6 3 3" xfId="3254" xr:uid="{00000000-0005-0000-0000-0000C90A0000}"/>
    <cellStyle name="Comma 6 4" xfId="3256" xr:uid="{00000000-0005-0000-0000-0000CA0A0000}"/>
    <cellStyle name="Comma 6 4 2" xfId="3257" xr:uid="{00000000-0005-0000-0000-0000CB0A0000}"/>
    <cellStyle name="Comma 6 5" xfId="3258" xr:uid="{00000000-0005-0000-0000-0000CC0A0000}"/>
    <cellStyle name="Comma 6 6" xfId="3259" xr:uid="{00000000-0005-0000-0000-0000CD0A0000}"/>
    <cellStyle name="Comma 6 6 2" xfId="3260" xr:uid="{00000000-0005-0000-0000-0000CE0A0000}"/>
    <cellStyle name="Comma 6 7" xfId="3261" xr:uid="{00000000-0005-0000-0000-0000CF0A0000}"/>
    <cellStyle name="Comma 6 7 2" xfId="3262" xr:uid="{00000000-0005-0000-0000-0000D00A0000}"/>
    <cellStyle name="Comma 6 8" xfId="3263" xr:uid="{00000000-0005-0000-0000-0000D10A0000}"/>
    <cellStyle name="Comma 6 8 2" xfId="3264" xr:uid="{00000000-0005-0000-0000-0000D20A0000}"/>
    <cellStyle name="Comma 6 9" xfId="3247" xr:uid="{00000000-0005-0000-0000-0000D30A0000}"/>
    <cellStyle name="Comma 60" xfId="3265" xr:uid="{00000000-0005-0000-0000-0000D40A0000}"/>
    <cellStyle name="Comma 60 2" xfId="1783" xr:uid="{00000000-0005-0000-0000-0000D50A0000}"/>
    <cellStyle name="Comma 61" xfId="3266" xr:uid="{00000000-0005-0000-0000-0000D60A0000}"/>
    <cellStyle name="Comma 61 2" xfId="2328" xr:uid="{00000000-0005-0000-0000-0000D70A0000}"/>
    <cellStyle name="Comma 62" xfId="3267" xr:uid="{00000000-0005-0000-0000-0000D80A0000}"/>
    <cellStyle name="Comma 62 2" xfId="5461" xr:uid="{00000000-0005-0000-0000-0000D90A0000}"/>
    <cellStyle name="Comma 62 3" xfId="2327" xr:uid="{00000000-0005-0000-0000-0000DA0A0000}"/>
    <cellStyle name="Comma 63" xfId="4106" xr:uid="{00000000-0005-0000-0000-0000DB0A0000}"/>
    <cellStyle name="Comma 63 2" xfId="4470" xr:uid="{00000000-0005-0000-0000-0000DC0A0000}"/>
    <cellStyle name="Comma 63 3" xfId="6219" xr:uid="{00000000-0005-0000-0000-0000DD0A0000}"/>
    <cellStyle name="Comma 64" xfId="4113" xr:uid="{00000000-0005-0000-0000-0000DE0A0000}"/>
    <cellStyle name="Comma 64 2" xfId="5531" xr:uid="{00000000-0005-0000-0000-0000DF0A0000}"/>
    <cellStyle name="Comma 64 3" xfId="4471" xr:uid="{00000000-0005-0000-0000-0000E00A0000}"/>
    <cellStyle name="Comma 64 4" xfId="6220" xr:uid="{00000000-0005-0000-0000-0000E10A0000}"/>
    <cellStyle name="Comma 65" xfId="4117" xr:uid="{00000000-0005-0000-0000-0000E20A0000}"/>
    <cellStyle name="Comma 65 2" xfId="5536" xr:uid="{00000000-0005-0000-0000-0000E30A0000}"/>
    <cellStyle name="Comma 65 3" xfId="4472" xr:uid="{00000000-0005-0000-0000-0000E40A0000}"/>
    <cellStyle name="Comma 65 4" xfId="6221" xr:uid="{00000000-0005-0000-0000-0000E50A0000}"/>
    <cellStyle name="Comma 66" xfId="4121" xr:uid="{00000000-0005-0000-0000-0000E60A0000}"/>
    <cellStyle name="Comma 66 2" xfId="5343" xr:uid="{00000000-0005-0000-0000-0000E70A0000}"/>
    <cellStyle name="Comma 66 3" xfId="4473" xr:uid="{00000000-0005-0000-0000-0000E80A0000}"/>
    <cellStyle name="Comma 66 4" xfId="6222" xr:uid="{00000000-0005-0000-0000-0000E90A0000}"/>
    <cellStyle name="Comma 67" xfId="4125" xr:uid="{00000000-0005-0000-0000-0000EA0A0000}"/>
    <cellStyle name="Comma 67 2" xfId="5348" xr:uid="{00000000-0005-0000-0000-0000EB0A0000}"/>
    <cellStyle name="Comma 67 3" xfId="4474" xr:uid="{00000000-0005-0000-0000-0000EC0A0000}"/>
    <cellStyle name="Comma 67 4" xfId="6224" xr:uid="{00000000-0005-0000-0000-0000ED0A0000}"/>
    <cellStyle name="Comma 68" xfId="4129" xr:uid="{00000000-0005-0000-0000-0000EE0A0000}"/>
    <cellStyle name="Comma 68 2" xfId="5342" xr:uid="{00000000-0005-0000-0000-0000EF0A0000}"/>
    <cellStyle name="Comma 68 3" xfId="4475" xr:uid="{00000000-0005-0000-0000-0000F00A0000}"/>
    <cellStyle name="Comma 68 4" xfId="6227" xr:uid="{00000000-0005-0000-0000-0000F10A0000}"/>
    <cellStyle name="Comma 69" xfId="4131" xr:uid="{00000000-0005-0000-0000-0000F20A0000}"/>
    <cellStyle name="Comma 69 2" xfId="5552" xr:uid="{00000000-0005-0000-0000-0000F30A0000}"/>
    <cellStyle name="Comma 69 3" xfId="4476" xr:uid="{00000000-0005-0000-0000-0000F40A0000}"/>
    <cellStyle name="Comma 69 4" xfId="6229" xr:uid="{00000000-0005-0000-0000-0000F50A0000}"/>
    <cellStyle name="Comma 7" xfId="720" xr:uid="{00000000-0005-0000-0000-0000F60A0000}"/>
    <cellStyle name="Comma 7 10" xfId="1648" xr:uid="{00000000-0005-0000-0000-0000F70A0000}"/>
    <cellStyle name="Comma 7 2" xfId="721" xr:uid="{00000000-0005-0000-0000-0000F80A0000}"/>
    <cellStyle name="Comma 7 2 2" xfId="722" xr:uid="{00000000-0005-0000-0000-0000F90A0000}"/>
    <cellStyle name="Comma 7 2 2 2" xfId="2197" xr:uid="{00000000-0005-0000-0000-0000FA0A0000}"/>
    <cellStyle name="Comma 7 2 3" xfId="3269" xr:uid="{00000000-0005-0000-0000-0000FB0A0000}"/>
    <cellStyle name="Comma 7 2 4" xfId="2072" xr:uid="{00000000-0005-0000-0000-0000FC0A0000}"/>
    <cellStyle name="Comma 7 2 5" xfId="1649" xr:uid="{00000000-0005-0000-0000-0000FD0A0000}"/>
    <cellStyle name="Comma 7 3" xfId="723" xr:uid="{00000000-0005-0000-0000-0000FE0A0000}"/>
    <cellStyle name="Comma 7 3 2" xfId="3270" xr:uid="{00000000-0005-0000-0000-0000FF0A0000}"/>
    <cellStyle name="Comma 7 3 2 2" xfId="4477" xr:uid="{00000000-0005-0000-0000-0000000B0000}"/>
    <cellStyle name="Comma 7 3 3" xfId="1830" xr:uid="{00000000-0005-0000-0000-0000010B0000}"/>
    <cellStyle name="Comma 7 4" xfId="1953" xr:uid="{00000000-0005-0000-0000-0000020B0000}"/>
    <cellStyle name="Comma 7 4 2" xfId="3272" xr:uid="{00000000-0005-0000-0000-0000030B0000}"/>
    <cellStyle name="Comma 7 4 3" xfId="3271" xr:uid="{00000000-0005-0000-0000-0000040B0000}"/>
    <cellStyle name="Comma 7 5" xfId="3273" xr:uid="{00000000-0005-0000-0000-0000050B0000}"/>
    <cellStyle name="Comma 7 5 2" xfId="3274" xr:uid="{00000000-0005-0000-0000-0000060B0000}"/>
    <cellStyle name="Comma 7 6" xfId="3275" xr:uid="{00000000-0005-0000-0000-0000070B0000}"/>
    <cellStyle name="Comma 7 6 2" xfId="3276" xr:uid="{00000000-0005-0000-0000-0000080B0000}"/>
    <cellStyle name="Comma 7 7" xfId="3277" xr:uid="{00000000-0005-0000-0000-0000090B0000}"/>
    <cellStyle name="Comma 7 7 2" xfId="3278" xr:uid="{00000000-0005-0000-0000-00000A0B0000}"/>
    <cellStyle name="Comma 7 8" xfId="3268" xr:uid="{00000000-0005-0000-0000-00000B0B0000}"/>
    <cellStyle name="Comma 7 9" xfId="4347" xr:uid="{00000000-0005-0000-0000-00000C0B0000}"/>
    <cellStyle name="Comma 70" xfId="4132" xr:uid="{00000000-0005-0000-0000-00000D0B0000}"/>
    <cellStyle name="Comma 70 2" xfId="5349" xr:uid="{00000000-0005-0000-0000-00000E0B0000}"/>
    <cellStyle name="Comma 70 3" xfId="4478" xr:uid="{00000000-0005-0000-0000-00000F0B0000}"/>
    <cellStyle name="Comma 70 4" xfId="6231" xr:uid="{00000000-0005-0000-0000-0000100B0000}"/>
    <cellStyle name="Comma 71" xfId="4135" xr:uid="{00000000-0005-0000-0000-0000110B0000}"/>
    <cellStyle name="Comma 71 2" xfId="5632" xr:uid="{00000000-0005-0000-0000-0000120B0000}"/>
    <cellStyle name="Comma 71 3" xfId="4479" xr:uid="{00000000-0005-0000-0000-0000130B0000}"/>
    <cellStyle name="Comma 72" xfId="4138" xr:uid="{00000000-0005-0000-0000-0000140B0000}"/>
    <cellStyle name="Comma 72 2" xfId="5639" xr:uid="{00000000-0005-0000-0000-0000150B0000}"/>
    <cellStyle name="Comma 72 3" xfId="4480" xr:uid="{00000000-0005-0000-0000-0000160B0000}"/>
    <cellStyle name="Comma 73" xfId="4141" xr:uid="{00000000-0005-0000-0000-0000170B0000}"/>
    <cellStyle name="Comma 73 2" xfId="5675" xr:uid="{00000000-0005-0000-0000-0000180B0000}"/>
    <cellStyle name="Comma 73 3" xfId="4481" xr:uid="{00000000-0005-0000-0000-0000190B0000}"/>
    <cellStyle name="Comma 74" xfId="4144" xr:uid="{00000000-0005-0000-0000-00001A0B0000}"/>
    <cellStyle name="Comma 74 2" xfId="5736" xr:uid="{00000000-0005-0000-0000-00001B0B0000}"/>
    <cellStyle name="Comma 74 3" xfId="4847" xr:uid="{00000000-0005-0000-0000-00001C0B0000}"/>
    <cellStyle name="Comma 75" xfId="4147" xr:uid="{00000000-0005-0000-0000-00001D0B0000}"/>
    <cellStyle name="Comma 75 2" xfId="4934" xr:uid="{00000000-0005-0000-0000-00001E0B0000}"/>
    <cellStyle name="Comma 76" xfId="4150" xr:uid="{00000000-0005-0000-0000-00001F0B0000}"/>
    <cellStyle name="Comma 76 2" xfId="5057" xr:uid="{00000000-0005-0000-0000-0000200B0000}"/>
    <cellStyle name="Comma 77" xfId="4153" xr:uid="{00000000-0005-0000-0000-0000210B0000}"/>
    <cellStyle name="Comma 78" xfId="4156" xr:uid="{00000000-0005-0000-0000-0000220B0000}"/>
    <cellStyle name="Comma 79" xfId="4159" xr:uid="{00000000-0005-0000-0000-0000230B0000}"/>
    <cellStyle name="Comma 8" xfId="724" xr:uid="{00000000-0005-0000-0000-0000240B0000}"/>
    <cellStyle name="Comma 8 2" xfId="725" xr:uid="{00000000-0005-0000-0000-0000250B0000}"/>
    <cellStyle name="Comma 8 2 2" xfId="1652" xr:uid="{00000000-0005-0000-0000-0000260B0000}"/>
    <cellStyle name="Comma 8 2 2 2" xfId="4483" xr:uid="{00000000-0005-0000-0000-0000270B0000}"/>
    <cellStyle name="Comma 8 2 2 3" xfId="5390" xr:uid="{00000000-0005-0000-0000-0000280B0000}"/>
    <cellStyle name="Comma 8 2 2 4" xfId="4482" xr:uid="{00000000-0005-0000-0000-0000290B0000}"/>
    <cellStyle name="Comma 8 2 3" xfId="3280" xr:uid="{00000000-0005-0000-0000-00002A0B0000}"/>
    <cellStyle name="Comma 8 2 3 2" xfId="2369" xr:uid="{00000000-0005-0000-0000-00002B0B0000}"/>
    <cellStyle name="Comma 8 2 4" xfId="1651" xr:uid="{00000000-0005-0000-0000-00002C0B0000}"/>
    <cellStyle name="Comma 8 3" xfId="726" xr:uid="{00000000-0005-0000-0000-00002D0B0000}"/>
    <cellStyle name="Comma 8 3 2" xfId="3281" xr:uid="{00000000-0005-0000-0000-00002E0B0000}"/>
    <cellStyle name="Comma 8 3 2 2" xfId="4484" xr:uid="{00000000-0005-0000-0000-00002F0B0000}"/>
    <cellStyle name="Comma 8 3 3" xfId="1831" xr:uid="{00000000-0005-0000-0000-0000300B0000}"/>
    <cellStyle name="Comma 8 4" xfId="727" xr:uid="{00000000-0005-0000-0000-0000310B0000}"/>
    <cellStyle name="Comma 8 4 2" xfId="5927" xr:uid="{00000000-0005-0000-0000-0000320B0000}"/>
    <cellStyle name="Comma 8 4 3" xfId="4485" xr:uid="{00000000-0005-0000-0000-0000330B0000}"/>
    <cellStyle name="Comma 8 4 4" xfId="2198" xr:uid="{00000000-0005-0000-0000-0000340B0000}"/>
    <cellStyle name="Comma 8 4 5" xfId="1954" xr:uid="{00000000-0005-0000-0000-0000350B0000}"/>
    <cellStyle name="Comma 8 5" xfId="728" xr:uid="{00000000-0005-0000-0000-0000360B0000}"/>
    <cellStyle name="Comma 8 5 2" xfId="3279" xr:uid="{00000000-0005-0000-0000-0000370B0000}"/>
    <cellStyle name="Comma 8 6" xfId="729" xr:uid="{00000000-0005-0000-0000-0000380B0000}"/>
    <cellStyle name="Comma 8 6 2" xfId="6171" xr:uid="{00000000-0005-0000-0000-0000390B0000}"/>
    <cellStyle name="Comma 8 7" xfId="2073" xr:uid="{00000000-0005-0000-0000-00003A0B0000}"/>
    <cellStyle name="Comma 8 8" xfId="1650" xr:uid="{00000000-0005-0000-0000-00003B0B0000}"/>
    <cellStyle name="Comma 80" xfId="4204" xr:uid="{00000000-0005-0000-0000-00003C0B0000}"/>
    <cellStyle name="Comma 81" xfId="5819" xr:uid="{00000000-0005-0000-0000-00003D0B0000}"/>
    <cellStyle name="Comma 82" xfId="5853" xr:uid="{00000000-0005-0000-0000-00003E0B0000}"/>
    <cellStyle name="Comma 83" xfId="5848" xr:uid="{00000000-0005-0000-0000-00003F0B0000}"/>
    <cellStyle name="Comma 84" xfId="5820" xr:uid="{00000000-0005-0000-0000-0000400B0000}"/>
    <cellStyle name="Comma 85" xfId="6044" xr:uid="{00000000-0005-0000-0000-0000410B0000}"/>
    <cellStyle name="Comma 86" xfId="6048" xr:uid="{00000000-0005-0000-0000-0000420B0000}"/>
    <cellStyle name="Comma 87" xfId="6050" xr:uid="{00000000-0005-0000-0000-0000430B0000}"/>
    <cellStyle name="Comma 88" xfId="6052" xr:uid="{00000000-0005-0000-0000-0000440B0000}"/>
    <cellStyle name="Comma 89" xfId="6054" xr:uid="{00000000-0005-0000-0000-0000450B0000}"/>
    <cellStyle name="Comma 9" xfId="730" xr:uid="{00000000-0005-0000-0000-0000460B0000}"/>
    <cellStyle name="Comma 9 2" xfId="731" xr:uid="{00000000-0005-0000-0000-0000470B0000}"/>
    <cellStyle name="Comma 9 2 2" xfId="1653" xr:uid="{00000000-0005-0000-0000-0000480B0000}"/>
    <cellStyle name="Comma 9 2 2 2" xfId="2200" xr:uid="{00000000-0005-0000-0000-0000490B0000}"/>
    <cellStyle name="Comma 9 2 2 3" xfId="5391" xr:uid="{00000000-0005-0000-0000-00004A0B0000}"/>
    <cellStyle name="Comma 9 2 2 4" xfId="4486" xr:uid="{00000000-0005-0000-0000-00004B0B0000}"/>
    <cellStyle name="Comma 9 2 2 5" xfId="2075" xr:uid="{00000000-0005-0000-0000-00004C0B0000}"/>
    <cellStyle name="Comma 9 2 3" xfId="2199" xr:uid="{00000000-0005-0000-0000-00004D0B0000}"/>
    <cellStyle name="Comma 9 2 4" xfId="3283" xr:uid="{00000000-0005-0000-0000-00004E0B0000}"/>
    <cellStyle name="Comma 9 2 5" xfId="2074" xr:uid="{00000000-0005-0000-0000-00004F0B0000}"/>
    <cellStyle name="Comma 9 3" xfId="732" xr:uid="{00000000-0005-0000-0000-0000500B0000}"/>
    <cellStyle name="Comma 9 3 2" xfId="2201" xr:uid="{00000000-0005-0000-0000-0000510B0000}"/>
    <cellStyle name="Comma 9 3 3" xfId="3284" xr:uid="{00000000-0005-0000-0000-0000520B0000}"/>
    <cellStyle name="Comma 9 3 4" xfId="2076" xr:uid="{00000000-0005-0000-0000-0000530B0000}"/>
    <cellStyle name="Comma 9 4" xfId="733" xr:uid="{00000000-0005-0000-0000-0000540B0000}"/>
    <cellStyle name="Comma 9 4 2" xfId="3285" xr:uid="{00000000-0005-0000-0000-0000550B0000}"/>
    <cellStyle name="Comma 9 4 2 2" xfId="4487" xr:uid="{00000000-0005-0000-0000-0000560B0000}"/>
    <cellStyle name="Comma 9 5" xfId="734" xr:uid="{00000000-0005-0000-0000-0000570B0000}"/>
    <cellStyle name="Comma 9 5 2" xfId="4488" xr:uid="{00000000-0005-0000-0000-0000580B0000}"/>
    <cellStyle name="Comma 9 5 3" xfId="3286" xr:uid="{00000000-0005-0000-0000-0000590B0000}"/>
    <cellStyle name="Comma 9 5 4" xfId="1955" xr:uid="{00000000-0005-0000-0000-00005A0B0000}"/>
    <cellStyle name="Comma 9 6" xfId="735" xr:uid="{00000000-0005-0000-0000-00005B0B0000}"/>
    <cellStyle name="Comma 9 6 2" xfId="3282" xr:uid="{00000000-0005-0000-0000-00005C0B0000}"/>
    <cellStyle name="Comma 9 7" xfId="6148" xr:uid="{00000000-0005-0000-0000-00005D0B0000}"/>
    <cellStyle name="Comma 90" xfId="6056" xr:uid="{00000000-0005-0000-0000-00005E0B0000}"/>
    <cellStyle name="Comma 91" xfId="6057" xr:uid="{00000000-0005-0000-0000-00005F0B0000}"/>
    <cellStyle name="Comma 92" xfId="6058" xr:uid="{00000000-0005-0000-0000-0000600B0000}"/>
    <cellStyle name="Comma 93" xfId="6060" xr:uid="{00000000-0005-0000-0000-0000610B0000}"/>
    <cellStyle name="Comma 94" xfId="6062" xr:uid="{00000000-0005-0000-0000-0000620B0000}"/>
    <cellStyle name="Comma 95" xfId="6064" xr:uid="{00000000-0005-0000-0000-0000630B0000}"/>
    <cellStyle name="Comma 96" xfId="6067" xr:uid="{00000000-0005-0000-0000-0000640B0000}"/>
    <cellStyle name="Comma 97" xfId="6070" xr:uid="{00000000-0005-0000-0000-0000650B0000}"/>
    <cellStyle name="Comma 98" xfId="6073" xr:uid="{00000000-0005-0000-0000-0000660B0000}"/>
    <cellStyle name="Comma 99" xfId="6076" xr:uid="{00000000-0005-0000-0000-0000670B0000}"/>
    <cellStyle name="comma zerodec" xfId="736" xr:uid="{00000000-0005-0000-0000-0000680B0000}"/>
    <cellStyle name="comma zerodec 10" xfId="4901" xr:uid="{00000000-0005-0000-0000-0000690B0000}"/>
    <cellStyle name="comma zerodec 11" xfId="4600" xr:uid="{00000000-0005-0000-0000-00006A0B0000}"/>
    <cellStyle name="comma zerodec 12" xfId="1654" xr:uid="{00000000-0005-0000-0000-00006B0B0000}"/>
    <cellStyle name="comma zerodec 2" xfId="737" xr:uid="{00000000-0005-0000-0000-00006C0B0000}"/>
    <cellStyle name="comma zerodec 2 2" xfId="3288" xr:uid="{00000000-0005-0000-0000-00006D0B0000}"/>
    <cellStyle name="comma zerodec 2 2 2" xfId="4489" xr:uid="{00000000-0005-0000-0000-00006E0B0000}"/>
    <cellStyle name="comma zerodec 2 3" xfId="1832" xr:uid="{00000000-0005-0000-0000-00006F0B0000}"/>
    <cellStyle name="comma zerodec 3" xfId="738" xr:uid="{00000000-0005-0000-0000-0000700B0000}"/>
    <cellStyle name="comma zerodec 3 2" xfId="3289" xr:uid="{00000000-0005-0000-0000-0000710B0000}"/>
    <cellStyle name="comma zerodec 3 3" xfId="1956" xr:uid="{00000000-0005-0000-0000-0000720B0000}"/>
    <cellStyle name="comma zerodec 4" xfId="739" xr:uid="{00000000-0005-0000-0000-0000730B0000}"/>
    <cellStyle name="comma zerodec 5" xfId="740" xr:uid="{00000000-0005-0000-0000-0000740B0000}"/>
    <cellStyle name="comma zerodec 6" xfId="741" xr:uid="{00000000-0005-0000-0000-0000750B0000}"/>
    <cellStyle name="comma zerodec 7" xfId="742" xr:uid="{00000000-0005-0000-0000-0000760B0000}"/>
    <cellStyle name="comma zerodec 8" xfId="3287" xr:uid="{00000000-0005-0000-0000-0000770B0000}"/>
    <cellStyle name="comma zerodec 9" xfId="4490" xr:uid="{00000000-0005-0000-0000-0000780B0000}"/>
    <cellStyle name="Comma0" xfId="743" xr:uid="{00000000-0005-0000-0000-0000790B0000}"/>
    <cellStyle name="Copied" xfId="744" xr:uid="{00000000-0005-0000-0000-00007A0B0000}"/>
    <cellStyle name="COST1" xfId="745" xr:uid="{00000000-0005-0000-0000-00007B0B0000}"/>
    <cellStyle name="Cover Date" xfId="746" xr:uid="{00000000-0005-0000-0000-00007C0B0000}"/>
    <cellStyle name="Cover Subtitle" xfId="747" xr:uid="{00000000-0005-0000-0000-00007D0B0000}"/>
    <cellStyle name="Cover Title" xfId="748" xr:uid="{00000000-0005-0000-0000-00007E0B0000}"/>
    <cellStyle name="Credit" xfId="4491" xr:uid="{00000000-0005-0000-0000-00007F0B0000}"/>
    <cellStyle name="Curren - Style3" xfId="749" xr:uid="{00000000-0005-0000-0000-0000800B0000}"/>
    <cellStyle name="Curren - Style4" xfId="750" xr:uid="{00000000-0005-0000-0000-0000810B0000}"/>
    <cellStyle name="Currency (0.00)" xfId="751" xr:uid="{00000000-0005-0000-0000-0000820B0000}"/>
    <cellStyle name="Currency (hidden)" xfId="752" xr:uid="{00000000-0005-0000-0000-0000830B0000}"/>
    <cellStyle name="Currency (hidden) 2" xfId="3290" xr:uid="{00000000-0005-0000-0000-0000840B0000}"/>
    <cellStyle name="Currency [00]" xfId="753" xr:uid="{00000000-0005-0000-0000-0000850B0000}"/>
    <cellStyle name="Currency [00] 2" xfId="754" xr:uid="{00000000-0005-0000-0000-0000860B0000}"/>
    <cellStyle name="Currency [00] 3" xfId="3291" xr:uid="{00000000-0005-0000-0000-0000870B0000}"/>
    <cellStyle name="Currency [00] 3 2" xfId="4492" xr:uid="{00000000-0005-0000-0000-0000880B0000}"/>
    <cellStyle name="Currency [00] 4" xfId="1833" xr:uid="{00000000-0005-0000-0000-0000890B0000}"/>
    <cellStyle name="Currency [1]" xfId="755" xr:uid="{00000000-0005-0000-0000-00008A0B0000}"/>
    <cellStyle name="Currency [1] 2" xfId="756" xr:uid="{00000000-0005-0000-0000-00008B0B0000}"/>
    <cellStyle name="Currency 2" xfId="757" xr:uid="{00000000-0005-0000-0000-00008C0B0000}"/>
    <cellStyle name="Currency 2 2" xfId="1655" xr:uid="{00000000-0005-0000-0000-00008D0B0000}"/>
    <cellStyle name="Currency 2 2 2" xfId="1656" xr:uid="{00000000-0005-0000-0000-00008E0B0000}"/>
    <cellStyle name="Currency 2 3" xfId="1957" xr:uid="{00000000-0005-0000-0000-00008F0B0000}"/>
    <cellStyle name="Currency 2 3 2" xfId="3292" xr:uid="{00000000-0005-0000-0000-0000900B0000}"/>
    <cellStyle name="Currency 2 4" xfId="6133" xr:uid="{00000000-0005-0000-0000-0000910B0000}"/>
    <cellStyle name="Currency 3" xfId="1958" xr:uid="{00000000-0005-0000-0000-0000920B0000}"/>
    <cellStyle name="Currency 3 2" xfId="5392" xr:uid="{00000000-0005-0000-0000-0000930B0000}"/>
    <cellStyle name="Currency 3 3" xfId="5662" xr:uid="{00000000-0005-0000-0000-0000940B0000}"/>
    <cellStyle name="Currency 3 4" xfId="5756" xr:uid="{00000000-0005-0000-0000-0000950B0000}"/>
    <cellStyle name="Currency 3 5" xfId="5178" xr:uid="{00000000-0005-0000-0000-0000960B0000}"/>
    <cellStyle name="Currency 3 6" xfId="4493" xr:uid="{00000000-0005-0000-0000-0000970B0000}"/>
    <cellStyle name="Currency 3 7" xfId="6178" xr:uid="{00000000-0005-0000-0000-0000980B0000}"/>
    <cellStyle name="Currency 3 8" xfId="3293" xr:uid="{00000000-0005-0000-0000-0000990B0000}"/>
    <cellStyle name="Currency0" xfId="758" xr:uid="{00000000-0005-0000-0000-00009A0B0000}"/>
    <cellStyle name="Currency1" xfId="759" xr:uid="{00000000-0005-0000-0000-00009B0B0000}"/>
    <cellStyle name="Currency1 10" xfId="4900" xr:uid="{00000000-0005-0000-0000-00009C0B0000}"/>
    <cellStyle name="Currency1 11" xfId="4348" xr:uid="{00000000-0005-0000-0000-00009D0B0000}"/>
    <cellStyle name="Currency1 12" xfId="1657" xr:uid="{00000000-0005-0000-0000-00009E0B0000}"/>
    <cellStyle name="Currency1 2" xfId="760" xr:uid="{00000000-0005-0000-0000-00009F0B0000}"/>
    <cellStyle name="Currency1 2 2" xfId="3295" xr:uid="{00000000-0005-0000-0000-0000A00B0000}"/>
    <cellStyle name="Currency1 2 2 2" xfId="4494" xr:uid="{00000000-0005-0000-0000-0000A10B0000}"/>
    <cellStyle name="Currency1 2 3" xfId="1834" xr:uid="{00000000-0005-0000-0000-0000A20B0000}"/>
    <cellStyle name="Currency1 28" xfId="2363" xr:uid="{00000000-0005-0000-0000-0000A30B0000}"/>
    <cellStyle name="Currency1 3" xfId="761" xr:uid="{00000000-0005-0000-0000-0000A40B0000}"/>
    <cellStyle name="Currency1 3 2" xfId="3296" xr:uid="{00000000-0005-0000-0000-0000A50B0000}"/>
    <cellStyle name="Currency1 3 3" xfId="1959" xr:uid="{00000000-0005-0000-0000-0000A60B0000}"/>
    <cellStyle name="Currency1 4" xfId="762" xr:uid="{00000000-0005-0000-0000-0000A70B0000}"/>
    <cellStyle name="Currency1 5" xfId="763" xr:uid="{00000000-0005-0000-0000-0000A80B0000}"/>
    <cellStyle name="Currency1 6" xfId="764" xr:uid="{00000000-0005-0000-0000-0000A90B0000}"/>
    <cellStyle name="Currency1 7" xfId="765" xr:uid="{00000000-0005-0000-0000-0000AA0B0000}"/>
    <cellStyle name="Currency1 8" xfId="3294" xr:uid="{00000000-0005-0000-0000-0000AB0B0000}"/>
    <cellStyle name="Currency1 9" xfId="4495" xr:uid="{00000000-0005-0000-0000-0000AC0B0000}"/>
    <cellStyle name="Currency2" xfId="766" xr:uid="{00000000-0005-0000-0000-0000AD0B0000}"/>
    <cellStyle name="custom" xfId="767" xr:uid="{00000000-0005-0000-0000-0000AE0B0000}"/>
    <cellStyle name="Custom - Style1" xfId="768" xr:uid="{00000000-0005-0000-0000-0000AF0B0000}"/>
    <cellStyle name="Custom - Style8" xfId="769" xr:uid="{00000000-0005-0000-0000-0000B00B0000}"/>
    <cellStyle name="Custom - Style8 2" xfId="770" xr:uid="{00000000-0005-0000-0000-0000B10B0000}"/>
    <cellStyle name="Custom - Style8 3" xfId="771" xr:uid="{00000000-0005-0000-0000-0000B20B0000}"/>
    <cellStyle name="Custom - Style8 4" xfId="772" xr:uid="{00000000-0005-0000-0000-0000B30B0000}"/>
    <cellStyle name="Custom - Style8 4 2" xfId="773" xr:uid="{00000000-0005-0000-0000-0000B40B0000}"/>
    <cellStyle name="Custom - Style8 5" xfId="774" xr:uid="{00000000-0005-0000-0000-0000B50B0000}"/>
    <cellStyle name="Custom - Style8_AWP (IS)-311208" xfId="775" xr:uid="{00000000-0005-0000-0000-0000B60B0000}"/>
    <cellStyle name="custom 2" xfId="776" xr:uid="{00000000-0005-0000-0000-0000B70B0000}"/>
    <cellStyle name="custom_A3" xfId="777" xr:uid="{00000000-0005-0000-0000-0000B80B0000}"/>
    <cellStyle name="Dan" xfId="778" xr:uid="{00000000-0005-0000-0000-0000B90B0000}"/>
    <cellStyle name="Data   - Style2" xfId="779" xr:uid="{00000000-0005-0000-0000-0000BA0B0000}"/>
    <cellStyle name="Date" xfId="780" xr:uid="{00000000-0005-0000-0000-0000BB0B0000}"/>
    <cellStyle name="Date 2" xfId="781" xr:uid="{00000000-0005-0000-0000-0000BC0B0000}"/>
    <cellStyle name="Date 3" xfId="782" xr:uid="{00000000-0005-0000-0000-0000BD0B0000}"/>
    <cellStyle name="Date 4" xfId="783" xr:uid="{00000000-0005-0000-0000-0000BE0B0000}"/>
    <cellStyle name="Date 5" xfId="784" xr:uid="{00000000-0005-0000-0000-0000BF0B0000}"/>
    <cellStyle name="Date 6" xfId="785" xr:uid="{00000000-0005-0000-0000-0000C00B0000}"/>
    <cellStyle name="Date 7" xfId="786" xr:uid="{00000000-0005-0000-0000-0000C10B0000}"/>
    <cellStyle name="Date 8" xfId="3297" xr:uid="{00000000-0005-0000-0000-0000C20B0000}"/>
    <cellStyle name="Date Short" xfId="787" xr:uid="{00000000-0005-0000-0000-0000C30B0000}"/>
    <cellStyle name="Date_(A3)Working Balance Sheet v4" xfId="788" xr:uid="{00000000-0005-0000-0000-0000C40B0000}"/>
    <cellStyle name="Debit" xfId="4497" xr:uid="{00000000-0005-0000-0000-0000C50B0000}"/>
    <cellStyle name="Debit subtotal" xfId="4498" xr:uid="{00000000-0005-0000-0000-0000C60B0000}"/>
    <cellStyle name="Debit subtotal 2" xfId="4499" xr:uid="{00000000-0005-0000-0000-0000C70B0000}"/>
    <cellStyle name="Debit Total" xfId="4500" xr:uid="{00000000-0005-0000-0000-0000C80B0000}"/>
    <cellStyle name="Define your own named style" xfId="789" xr:uid="{00000000-0005-0000-0000-0000C90B0000}"/>
    <cellStyle name="DELTA" xfId="790" xr:uid="{00000000-0005-0000-0000-0000CA0B0000}"/>
    <cellStyle name="Dezimal [0]_Compiling Utility Macros" xfId="791" xr:uid="{00000000-0005-0000-0000-0000CB0B0000}"/>
    <cellStyle name="Dezimal_Compiling Utility Macros" xfId="792" xr:uid="{00000000-0005-0000-0000-0000CC0B0000}"/>
    <cellStyle name="Dollar (zero dec)" xfId="793" xr:uid="{00000000-0005-0000-0000-0000CD0B0000}"/>
    <cellStyle name="Dollar (zero dec) 10" xfId="6159" xr:uid="{00000000-0005-0000-0000-0000CE0B0000}"/>
    <cellStyle name="Dollar (zero dec) 11" xfId="1658" xr:uid="{00000000-0005-0000-0000-0000CF0B0000}"/>
    <cellStyle name="Dollar (zero dec) 2" xfId="794" xr:uid="{00000000-0005-0000-0000-0000D00B0000}"/>
    <cellStyle name="Dollar (zero dec) 3" xfId="795" xr:uid="{00000000-0005-0000-0000-0000D10B0000}"/>
    <cellStyle name="Dollar (zero dec) 3 2" xfId="3299" xr:uid="{00000000-0005-0000-0000-0000D20B0000}"/>
    <cellStyle name="Dollar (zero dec) 3 3" xfId="1960" xr:uid="{00000000-0005-0000-0000-0000D30B0000}"/>
    <cellStyle name="Dollar (zero dec) 4" xfId="796" xr:uid="{00000000-0005-0000-0000-0000D40B0000}"/>
    <cellStyle name="Dollar (zero dec) 5" xfId="797" xr:uid="{00000000-0005-0000-0000-0000D50B0000}"/>
    <cellStyle name="Dollar (zero dec) 6" xfId="798" xr:uid="{00000000-0005-0000-0000-0000D60B0000}"/>
    <cellStyle name="Dollar (zero dec) 7" xfId="799" xr:uid="{00000000-0005-0000-0000-0000D70B0000}"/>
    <cellStyle name="Dollar (zero dec) 8" xfId="3298" xr:uid="{00000000-0005-0000-0000-0000D80B0000}"/>
    <cellStyle name="Dollar (zero dec) 9" xfId="4899" xr:uid="{00000000-0005-0000-0000-0000D90B0000}"/>
    <cellStyle name="Dollars" xfId="800" xr:uid="{00000000-0005-0000-0000-0000DA0B0000}"/>
    <cellStyle name="Dollars 2" xfId="801" xr:uid="{00000000-0005-0000-0000-0000DB0B0000}"/>
    <cellStyle name="Dollars(0)" xfId="803" xr:uid="{00000000-0005-0000-0000-0000DC0B0000}"/>
    <cellStyle name="Dollars(0) 2" xfId="804" xr:uid="{00000000-0005-0000-0000-0000DD0B0000}"/>
    <cellStyle name="Dollars_purchases test - orisoft systems" xfId="802" xr:uid="{00000000-0005-0000-0000-0000DE0B0000}"/>
    <cellStyle name="Draw lines around data in range" xfId="805" xr:uid="{00000000-0005-0000-0000-0000DF0B0000}"/>
    <cellStyle name="Draw shadow and lines within range" xfId="806" xr:uid="{00000000-0005-0000-0000-0000E00B0000}"/>
    <cellStyle name="E&amp;Y House" xfId="807" xr:uid="{00000000-0005-0000-0000-0000E10B0000}"/>
    <cellStyle name="E&amp;Y House 2" xfId="3300" xr:uid="{00000000-0005-0000-0000-0000E20B0000}"/>
    <cellStyle name="E&amp;Y House 3" xfId="1659" xr:uid="{00000000-0005-0000-0000-0000E30B0000}"/>
    <cellStyle name="EE" xfId="808" xr:uid="{00000000-0005-0000-0000-0000E40B0000}"/>
    <cellStyle name="Eliza" xfId="809" xr:uid="{00000000-0005-0000-0000-0000E50B0000}"/>
    <cellStyle name="Emphasis 1" xfId="3301" xr:uid="{00000000-0005-0000-0000-0000E60B0000}"/>
    <cellStyle name="Emphasis 2" xfId="3302" xr:uid="{00000000-0005-0000-0000-0000E70B0000}"/>
    <cellStyle name="Emphasis 3" xfId="3303" xr:uid="{00000000-0005-0000-0000-0000E80B0000}"/>
    <cellStyle name="ency [0]_laroux" xfId="810" xr:uid="{00000000-0005-0000-0000-0000E90B0000}"/>
    <cellStyle name="Enlarge title text, yellow on blue" xfId="811" xr:uid="{00000000-0005-0000-0000-0000EA0B0000}"/>
    <cellStyle name="Enter Currency (0)" xfId="812" xr:uid="{00000000-0005-0000-0000-0000EB0B0000}"/>
    <cellStyle name="Enter Currency (0) 2" xfId="813" xr:uid="{00000000-0005-0000-0000-0000EC0B0000}"/>
    <cellStyle name="Enter Currency (0) 3" xfId="3304" xr:uid="{00000000-0005-0000-0000-0000ED0B0000}"/>
    <cellStyle name="Enter Currency (0) 3 2" xfId="4501" xr:uid="{00000000-0005-0000-0000-0000EE0B0000}"/>
    <cellStyle name="Enter Currency (0) 4" xfId="1835" xr:uid="{00000000-0005-0000-0000-0000EF0B0000}"/>
    <cellStyle name="Enter Currency (2)" xfId="814" xr:uid="{00000000-0005-0000-0000-0000F00B0000}"/>
    <cellStyle name="Enter Currency (2) 2" xfId="815" xr:uid="{00000000-0005-0000-0000-0000F10B0000}"/>
    <cellStyle name="Enter Currency (2) 3" xfId="3305" xr:uid="{00000000-0005-0000-0000-0000F20B0000}"/>
    <cellStyle name="Enter Currency (2) 3 2" xfId="4502" xr:uid="{00000000-0005-0000-0000-0000F30B0000}"/>
    <cellStyle name="Enter Currency (2) 4" xfId="1836" xr:uid="{00000000-0005-0000-0000-0000F40B0000}"/>
    <cellStyle name="Enter Units (0)" xfId="816" xr:uid="{00000000-0005-0000-0000-0000F50B0000}"/>
    <cellStyle name="Enter Units (0) 2" xfId="817" xr:uid="{00000000-0005-0000-0000-0000F60B0000}"/>
    <cellStyle name="Enter Units (0) 3" xfId="3306" xr:uid="{00000000-0005-0000-0000-0000F70B0000}"/>
    <cellStyle name="Enter Units (0) 3 2" xfId="4503" xr:uid="{00000000-0005-0000-0000-0000F80B0000}"/>
    <cellStyle name="Enter Units (0) 4" xfId="1837" xr:uid="{00000000-0005-0000-0000-0000F90B0000}"/>
    <cellStyle name="Enter Units (1)" xfId="818" xr:uid="{00000000-0005-0000-0000-0000FA0B0000}"/>
    <cellStyle name="Enter Units (1) 2" xfId="819" xr:uid="{00000000-0005-0000-0000-0000FB0B0000}"/>
    <cellStyle name="Enter Units (1) 3" xfId="3307" xr:uid="{00000000-0005-0000-0000-0000FC0B0000}"/>
    <cellStyle name="Enter Units (1) 3 2" xfId="4504" xr:uid="{00000000-0005-0000-0000-0000FD0B0000}"/>
    <cellStyle name="Enter Units (1) 4" xfId="1838" xr:uid="{00000000-0005-0000-0000-0000FE0B0000}"/>
    <cellStyle name="Enter Units (2)" xfId="820" xr:uid="{00000000-0005-0000-0000-0000FF0B0000}"/>
    <cellStyle name="Enter Units (2) 2" xfId="821" xr:uid="{00000000-0005-0000-0000-0000000C0000}"/>
    <cellStyle name="Enter Units (2) 3" xfId="3308" xr:uid="{00000000-0005-0000-0000-0000010C0000}"/>
    <cellStyle name="Enter Units (2) 3 2" xfId="4505" xr:uid="{00000000-0005-0000-0000-0000020C0000}"/>
    <cellStyle name="Enter Units (2) 4" xfId="1839" xr:uid="{00000000-0005-0000-0000-0000030C0000}"/>
    <cellStyle name="Entered" xfId="822" xr:uid="{00000000-0005-0000-0000-0000040C0000}"/>
    <cellStyle name="Euro" xfId="823" xr:uid="{00000000-0005-0000-0000-0000050C0000}"/>
    <cellStyle name="Euro 2" xfId="824" xr:uid="{00000000-0005-0000-0000-0000060C0000}"/>
    <cellStyle name="Euro 3" xfId="825" xr:uid="{00000000-0005-0000-0000-0000070C0000}"/>
    <cellStyle name="Euro 4" xfId="826" xr:uid="{00000000-0005-0000-0000-0000080C0000}"/>
    <cellStyle name="Euro 5" xfId="827" xr:uid="{00000000-0005-0000-0000-0000090C0000}"/>
    <cellStyle name="Euro 6" xfId="828" xr:uid="{00000000-0005-0000-0000-00000A0C0000}"/>
    <cellStyle name="Euro 7" xfId="829" xr:uid="{00000000-0005-0000-0000-00000B0C0000}"/>
    <cellStyle name="Excel_BuiltIn_Comma 1" xfId="830" xr:uid="{00000000-0005-0000-0000-00000C0C0000}"/>
    <cellStyle name="Explanatory Text 2" xfId="831" xr:uid="{00000000-0005-0000-0000-00000D0C0000}"/>
    <cellStyle name="Explanatory Text 2 2" xfId="3310" xr:uid="{00000000-0005-0000-0000-00000E0C0000}"/>
    <cellStyle name="Explanatory Text 2 3" xfId="3311" xr:uid="{00000000-0005-0000-0000-00000F0C0000}"/>
    <cellStyle name="Explanatory Text 2 4" xfId="4898" xr:uid="{00000000-0005-0000-0000-0000100C0000}"/>
    <cellStyle name="Explanatory Text 2 5" xfId="3309" xr:uid="{00000000-0005-0000-0000-0000110C0000}"/>
    <cellStyle name="Explanatory Text 2 6" xfId="1961" xr:uid="{00000000-0005-0000-0000-0000120C0000}"/>
    <cellStyle name="Explanatory Text 3" xfId="832" xr:uid="{00000000-0005-0000-0000-0000130C0000}"/>
    <cellStyle name="Explanatory Text 3 2" xfId="3312" xr:uid="{00000000-0005-0000-0000-0000140C0000}"/>
    <cellStyle name="Explanatory Text 4" xfId="833" xr:uid="{00000000-0005-0000-0000-0000150C0000}"/>
    <cellStyle name="Explanatory Text 5" xfId="834" xr:uid="{00000000-0005-0000-0000-0000160C0000}"/>
    <cellStyle name="Explanatory Text 5 2" xfId="4506" xr:uid="{00000000-0005-0000-0000-0000170C0000}"/>
    <cellStyle name="Explanatory Text 6" xfId="5434" xr:uid="{00000000-0005-0000-0000-0000180C0000}"/>
    <cellStyle name="Explanatory Text 7" xfId="5020" xr:uid="{00000000-0005-0000-0000-0000190C0000}"/>
    <cellStyle name="Explanatory Text 8" xfId="4349" xr:uid="{00000000-0005-0000-0000-00001A0C0000}"/>
    <cellStyle name="Explanatory Text 9" xfId="1660" xr:uid="{00000000-0005-0000-0000-00001B0C0000}"/>
    <cellStyle name="F2" xfId="837" xr:uid="{00000000-0005-0000-0000-00001C0C0000}"/>
    <cellStyle name="F3" xfId="838" xr:uid="{00000000-0005-0000-0000-00001D0C0000}"/>
    <cellStyle name="F4" xfId="839" xr:uid="{00000000-0005-0000-0000-00001E0C0000}"/>
    <cellStyle name="F5" xfId="840" xr:uid="{00000000-0005-0000-0000-00001F0C0000}"/>
    <cellStyle name="F6" xfId="841" xr:uid="{00000000-0005-0000-0000-0000200C0000}"/>
    <cellStyle name="F7" xfId="842" xr:uid="{00000000-0005-0000-0000-0000210C0000}"/>
    <cellStyle name="F8" xfId="843" xr:uid="{00000000-0005-0000-0000-0000220C0000}"/>
    <cellStyle name="Fixed" xfId="846" xr:uid="{00000000-0005-0000-0000-0000230C0000}"/>
    <cellStyle name="Fixed 2" xfId="847" xr:uid="{00000000-0005-0000-0000-0000240C0000}"/>
    <cellStyle name="Fixed 3" xfId="848" xr:uid="{00000000-0005-0000-0000-0000250C0000}"/>
    <cellStyle name="Fixed 4" xfId="849" xr:uid="{00000000-0005-0000-0000-0000260C0000}"/>
    <cellStyle name="Fixed 5" xfId="850" xr:uid="{00000000-0005-0000-0000-0000270C0000}"/>
    <cellStyle name="Fixed 6" xfId="851" xr:uid="{00000000-0005-0000-0000-0000280C0000}"/>
    <cellStyle name="Fixed 7" xfId="852" xr:uid="{00000000-0005-0000-0000-0000290C0000}"/>
    <cellStyle name="Fixed 8" xfId="3313" xr:uid="{00000000-0005-0000-0000-00002A0C0000}"/>
    <cellStyle name="Footer SBILogo1" xfId="853" xr:uid="{00000000-0005-0000-0000-00002B0C0000}"/>
    <cellStyle name="Footer SBILogo2" xfId="854" xr:uid="{00000000-0005-0000-0000-00002C0C0000}"/>
    <cellStyle name="Footnote" xfId="855" xr:uid="{00000000-0005-0000-0000-00002D0C0000}"/>
    <cellStyle name="Footnote Reference" xfId="856" xr:uid="{00000000-0005-0000-0000-00002E0C0000}"/>
    <cellStyle name="Footnote__0_Lead_ KOSE_30.06.05" xfId="857" xr:uid="{00000000-0005-0000-0000-00002F0C0000}"/>
    <cellStyle name="Format a column of totals" xfId="858" xr:uid="{00000000-0005-0000-0000-0000300C0000}"/>
    <cellStyle name="Format a row of totals" xfId="859" xr:uid="{00000000-0005-0000-0000-0000310C0000}"/>
    <cellStyle name="Format Number Column" xfId="860" xr:uid="{00000000-0005-0000-0000-0000320C0000}"/>
    <cellStyle name="Format text as bold, black on yello" xfId="861" xr:uid="{00000000-0005-0000-0000-0000330C0000}"/>
    <cellStyle name="Gara" xfId="862" xr:uid="{00000000-0005-0000-0000-0000340C0000}"/>
    <cellStyle name="general" xfId="863" xr:uid="{00000000-0005-0000-0000-0000350C0000}"/>
    <cellStyle name="Good 2" xfId="864" xr:uid="{00000000-0005-0000-0000-0000360C0000}"/>
    <cellStyle name="Good 2 2" xfId="865" xr:uid="{00000000-0005-0000-0000-0000370C0000}"/>
    <cellStyle name="Good 2 2 2" xfId="3315" xr:uid="{00000000-0005-0000-0000-0000380C0000}"/>
    <cellStyle name="Good 2 3" xfId="866" xr:uid="{00000000-0005-0000-0000-0000390C0000}"/>
    <cellStyle name="Good 2 3 2" xfId="3316" xr:uid="{00000000-0005-0000-0000-00003A0C0000}"/>
    <cellStyle name="Good 2 4" xfId="867" xr:uid="{00000000-0005-0000-0000-00003B0C0000}"/>
    <cellStyle name="Good 2 4 2" xfId="4897" xr:uid="{00000000-0005-0000-0000-00003C0C0000}"/>
    <cellStyle name="Good 2 5" xfId="868" xr:uid="{00000000-0005-0000-0000-00003D0C0000}"/>
    <cellStyle name="Good 2 5 2" xfId="3314" xr:uid="{00000000-0005-0000-0000-00003E0C0000}"/>
    <cellStyle name="Good 2 6" xfId="869" xr:uid="{00000000-0005-0000-0000-00003F0C0000}"/>
    <cellStyle name="Good 2 7" xfId="1962" xr:uid="{00000000-0005-0000-0000-0000400C0000}"/>
    <cellStyle name="Good 3" xfId="870" xr:uid="{00000000-0005-0000-0000-0000410C0000}"/>
    <cellStyle name="Good 3 2" xfId="871" xr:uid="{00000000-0005-0000-0000-0000420C0000}"/>
    <cellStyle name="Good 3 3" xfId="872" xr:uid="{00000000-0005-0000-0000-0000430C0000}"/>
    <cellStyle name="Good 3 4" xfId="873" xr:uid="{00000000-0005-0000-0000-0000440C0000}"/>
    <cellStyle name="Good 3 5" xfId="874" xr:uid="{00000000-0005-0000-0000-0000450C0000}"/>
    <cellStyle name="Good 3 6" xfId="875" xr:uid="{00000000-0005-0000-0000-0000460C0000}"/>
    <cellStyle name="Good 3 7" xfId="3317" xr:uid="{00000000-0005-0000-0000-0000470C0000}"/>
    <cellStyle name="Good 4" xfId="876" xr:uid="{00000000-0005-0000-0000-0000480C0000}"/>
    <cellStyle name="Good 5" xfId="877" xr:uid="{00000000-0005-0000-0000-0000490C0000}"/>
    <cellStyle name="Good 5 2" xfId="4507" xr:uid="{00000000-0005-0000-0000-00004A0C0000}"/>
    <cellStyle name="Good 6" xfId="5425" xr:uid="{00000000-0005-0000-0000-00004B0C0000}"/>
    <cellStyle name="Good 7" xfId="5012" xr:uid="{00000000-0005-0000-0000-00004C0C0000}"/>
    <cellStyle name="Good 8" xfId="6128" xr:uid="{00000000-0005-0000-0000-00004D0C0000}"/>
    <cellStyle name="Good 9" xfId="1661" xr:uid="{00000000-0005-0000-0000-00004E0C0000}"/>
    <cellStyle name="Grey" xfId="878" xr:uid="{00000000-0005-0000-0000-00004F0C0000}"/>
    <cellStyle name="Grey 2" xfId="879" xr:uid="{00000000-0005-0000-0000-0000500C0000}"/>
    <cellStyle name="Grey 2 2" xfId="3318" xr:uid="{00000000-0005-0000-0000-0000510C0000}"/>
    <cellStyle name="Grey 2 3" xfId="1963" xr:uid="{00000000-0005-0000-0000-0000520C0000}"/>
    <cellStyle name="Grey 3" xfId="3319" xr:uid="{00000000-0005-0000-0000-0000530C0000}"/>
    <cellStyle name="Grey 4" xfId="6196" xr:uid="{00000000-0005-0000-0000-0000540C0000}"/>
    <cellStyle name="Header" xfId="880" xr:uid="{00000000-0005-0000-0000-0000550C0000}"/>
    <cellStyle name="Header - Style1" xfId="3321" xr:uid="{00000000-0005-0000-0000-0000560C0000}"/>
    <cellStyle name="HEADER 2" xfId="3320" xr:uid="{00000000-0005-0000-0000-0000570C0000}"/>
    <cellStyle name="HEADER 3" xfId="4182" xr:uid="{00000000-0005-0000-0000-0000580C0000}"/>
    <cellStyle name="HEADER 4" xfId="4186" xr:uid="{00000000-0005-0000-0000-0000590C0000}"/>
    <cellStyle name="HEADER 5" xfId="4181" xr:uid="{00000000-0005-0000-0000-00005A0C0000}"/>
    <cellStyle name="Header Draft Stamp" xfId="881" xr:uid="{00000000-0005-0000-0000-00005B0C0000}"/>
    <cellStyle name="Header__0_Lead_ KOSE_30.06.05" xfId="882" xr:uid="{00000000-0005-0000-0000-00005C0C0000}"/>
    <cellStyle name="Header1" xfId="883" xr:uid="{00000000-0005-0000-0000-00005D0C0000}"/>
    <cellStyle name="Header1 2" xfId="884" xr:uid="{00000000-0005-0000-0000-00005E0C0000}"/>
    <cellStyle name="Header1 2 2" xfId="885" xr:uid="{00000000-0005-0000-0000-00005F0C0000}"/>
    <cellStyle name="Header1 2 3" xfId="886" xr:uid="{00000000-0005-0000-0000-0000600C0000}"/>
    <cellStyle name="Header1 2 4" xfId="887" xr:uid="{00000000-0005-0000-0000-0000610C0000}"/>
    <cellStyle name="Header1 2 5" xfId="888" xr:uid="{00000000-0005-0000-0000-0000620C0000}"/>
    <cellStyle name="Header1 2 6" xfId="889" xr:uid="{00000000-0005-0000-0000-0000630C0000}"/>
    <cellStyle name="Header1 2 7" xfId="1964" xr:uid="{00000000-0005-0000-0000-0000640C0000}"/>
    <cellStyle name="Header1 3" xfId="890" xr:uid="{00000000-0005-0000-0000-0000650C0000}"/>
    <cellStyle name="Header1 3 2" xfId="6170" xr:uid="{00000000-0005-0000-0000-0000660C0000}"/>
    <cellStyle name="Header1 4" xfId="891" xr:uid="{00000000-0005-0000-0000-0000670C0000}"/>
    <cellStyle name="Header1 5" xfId="892" xr:uid="{00000000-0005-0000-0000-0000680C0000}"/>
    <cellStyle name="Header1 6" xfId="893" xr:uid="{00000000-0005-0000-0000-0000690C0000}"/>
    <cellStyle name="Header1 7" xfId="894" xr:uid="{00000000-0005-0000-0000-00006A0C0000}"/>
    <cellStyle name="Header1 8" xfId="895" xr:uid="{00000000-0005-0000-0000-00006B0C0000}"/>
    <cellStyle name="Header1 9" xfId="896" xr:uid="{00000000-0005-0000-0000-00006C0C0000}"/>
    <cellStyle name="Header2" xfId="897" xr:uid="{00000000-0005-0000-0000-00006D0C0000}"/>
    <cellStyle name="Header2 2" xfId="898" xr:uid="{00000000-0005-0000-0000-00006E0C0000}"/>
    <cellStyle name="Header2 2 2" xfId="899" xr:uid="{00000000-0005-0000-0000-00006F0C0000}"/>
    <cellStyle name="Header2 2 3" xfId="900" xr:uid="{00000000-0005-0000-0000-0000700C0000}"/>
    <cellStyle name="Header2 2 4" xfId="901" xr:uid="{00000000-0005-0000-0000-0000710C0000}"/>
    <cellStyle name="Header2 2 5" xfId="902" xr:uid="{00000000-0005-0000-0000-0000720C0000}"/>
    <cellStyle name="Header2 2 6" xfId="903" xr:uid="{00000000-0005-0000-0000-0000730C0000}"/>
    <cellStyle name="Header2 2 7" xfId="1965" xr:uid="{00000000-0005-0000-0000-0000740C0000}"/>
    <cellStyle name="Header2 3" xfId="904" xr:uid="{00000000-0005-0000-0000-0000750C0000}"/>
    <cellStyle name="Header2 3 2" xfId="6147" xr:uid="{00000000-0005-0000-0000-0000760C0000}"/>
    <cellStyle name="Header2 4" xfId="905" xr:uid="{00000000-0005-0000-0000-0000770C0000}"/>
    <cellStyle name="Header2 5" xfId="906" xr:uid="{00000000-0005-0000-0000-0000780C0000}"/>
    <cellStyle name="Header2 6" xfId="907" xr:uid="{00000000-0005-0000-0000-0000790C0000}"/>
    <cellStyle name="Header2 7" xfId="908" xr:uid="{00000000-0005-0000-0000-00007A0C0000}"/>
    <cellStyle name="Header2 8" xfId="909" xr:uid="{00000000-0005-0000-0000-00007B0C0000}"/>
    <cellStyle name="Header2 9" xfId="910" xr:uid="{00000000-0005-0000-0000-00007C0C0000}"/>
    <cellStyle name="header3" xfId="911" xr:uid="{00000000-0005-0000-0000-00007D0C0000}"/>
    <cellStyle name="Heading" xfId="912" xr:uid="{00000000-0005-0000-0000-00007E0C0000}"/>
    <cellStyle name="Heading 1 2" xfId="913" xr:uid="{00000000-0005-0000-0000-00007F0C0000}"/>
    <cellStyle name="Heading 1 2 2" xfId="3324" xr:uid="{00000000-0005-0000-0000-0000800C0000}"/>
    <cellStyle name="Heading 1 2 3" xfId="3325" xr:uid="{00000000-0005-0000-0000-0000810C0000}"/>
    <cellStyle name="Heading 1 2 4" xfId="4896" xr:uid="{00000000-0005-0000-0000-0000820C0000}"/>
    <cellStyle name="Heading 1 2 5" xfId="3323" xr:uid="{00000000-0005-0000-0000-0000830C0000}"/>
    <cellStyle name="Heading 1 2 6" xfId="1966" xr:uid="{00000000-0005-0000-0000-0000840C0000}"/>
    <cellStyle name="Heading 1 3" xfId="914" xr:uid="{00000000-0005-0000-0000-0000850C0000}"/>
    <cellStyle name="Heading 1 3 2" xfId="3326" xr:uid="{00000000-0005-0000-0000-0000860C0000}"/>
    <cellStyle name="Heading 1 4" xfId="915" xr:uid="{00000000-0005-0000-0000-0000870C0000}"/>
    <cellStyle name="Heading 1 5" xfId="916" xr:uid="{00000000-0005-0000-0000-0000880C0000}"/>
    <cellStyle name="Heading 1 5 2" xfId="4509" xr:uid="{00000000-0005-0000-0000-0000890C0000}"/>
    <cellStyle name="Heading 1 6" xfId="5421" xr:uid="{00000000-0005-0000-0000-00008A0C0000}"/>
    <cellStyle name="Heading 1 7" xfId="5008" xr:uid="{00000000-0005-0000-0000-00008B0C0000}"/>
    <cellStyle name="Heading 1 8" xfId="6134" xr:uid="{00000000-0005-0000-0000-00008C0C0000}"/>
    <cellStyle name="Heading 1 9" xfId="1663" xr:uid="{00000000-0005-0000-0000-00008D0C0000}"/>
    <cellStyle name="Heading 1 Above" xfId="917" xr:uid="{00000000-0005-0000-0000-00008E0C0000}"/>
    <cellStyle name="Heading 1+" xfId="918" xr:uid="{00000000-0005-0000-0000-00008F0C0000}"/>
    <cellStyle name="Heading 10" xfId="4510" xr:uid="{00000000-0005-0000-0000-0000900C0000}"/>
    <cellStyle name="Heading 11" xfId="4511" xr:uid="{00000000-0005-0000-0000-0000910C0000}"/>
    <cellStyle name="Heading 12" xfId="4512" xr:uid="{00000000-0005-0000-0000-0000920C0000}"/>
    <cellStyle name="Heading 13" xfId="4513" xr:uid="{00000000-0005-0000-0000-0000930C0000}"/>
    <cellStyle name="Heading 14" xfId="4514" xr:uid="{00000000-0005-0000-0000-0000940C0000}"/>
    <cellStyle name="Heading 15" xfId="4515" xr:uid="{00000000-0005-0000-0000-0000950C0000}"/>
    <cellStyle name="Heading 16" xfId="4516" xr:uid="{00000000-0005-0000-0000-0000960C0000}"/>
    <cellStyle name="Heading 17" xfId="4517" xr:uid="{00000000-0005-0000-0000-0000970C0000}"/>
    <cellStyle name="Heading 18" xfId="4935" xr:uid="{00000000-0005-0000-0000-0000980C0000}"/>
    <cellStyle name="Heading 19" xfId="5063" xr:uid="{00000000-0005-0000-0000-0000990C0000}"/>
    <cellStyle name="Heading 2 2" xfId="919" xr:uid="{00000000-0005-0000-0000-00009A0C0000}"/>
    <cellStyle name="Heading 2 2 2" xfId="3328" xr:uid="{00000000-0005-0000-0000-00009B0C0000}"/>
    <cellStyle name="Heading 2 2 3" xfId="3329" xr:uid="{00000000-0005-0000-0000-00009C0C0000}"/>
    <cellStyle name="Heading 2 2 4" xfId="4895" xr:uid="{00000000-0005-0000-0000-00009D0C0000}"/>
    <cellStyle name="Heading 2 2 5" xfId="3327" xr:uid="{00000000-0005-0000-0000-00009E0C0000}"/>
    <cellStyle name="Heading 2 2 6" xfId="1967" xr:uid="{00000000-0005-0000-0000-00009F0C0000}"/>
    <cellStyle name="Heading 2 3" xfId="920" xr:uid="{00000000-0005-0000-0000-0000A00C0000}"/>
    <cellStyle name="Heading 2 3 2" xfId="3330" xr:uid="{00000000-0005-0000-0000-0000A10C0000}"/>
    <cellStyle name="Heading 2 4" xfId="921" xr:uid="{00000000-0005-0000-0000-0000A20C0000}"/>
    <cellStyle name="Heading 2 5" xfId="922" xr:uid="{00000000-0005-0000-0000-0000A30C0000}"/>
    <cellStyle name="Heading 2 5 2" xfId="4518" xr:uid="{00000000-0005-0000-0000-0000A40C0000}"/>
    <cellStyle name="Heading 2 6" xfId="5422" xr:uid="{00000000-0005-0000-0000-0000A50C0000}"/>
    <cellStyle name="Heading 2 7" xfId="5009" xr:uid="{00000000-0005-0000-0000-0000A60C0000}"/>
    <cellStyle name="Heading 2 8" xfId="4597" xr:uid="{00000000-0005-0000-0000-0000A70C0000}"/>
    <cellStyle name="Heading 2 9" xfId="1664" xr:uid="{00000000-0005-0000-0000-0000A80C0000}"/>
    <cellStyle name="Heading 2 Below" xfId="923" xr:uid="{00000000-0005-0000-0000-0000A90C0000}"/>
    <cellStyle name="Heading 2 Below 2" xfId="4519" xr:uid="{00000000-0005-0000-0000-0000AA0C0000}"/>
    <cellStyle name="Heading 2+" xfId="924" xr:uid="{00000000-0005-0000-0000-0000AB0C0000}"/>
    <cellStyle name="Heading 20" xfId="5842" xr:uid="{00000000-0005-0000-0000-0000AC0C0000}"/>
    <cellStyle name="Heading 21" xfId="5841" xr:uid="{00000000-0005-0000-0000-0000AD0C0000}"/>
    <cellStyle name="Heading 22" xfId="5831" xr:uid="{00000000-0005-0000-0000-0000AE0C0000}"/>
    <cellStyle name="Heading 23" xfId="5840" xr:uid="{00000000-0005-0000-0000-0000AF0C0000}"/>
    <cellStyle name="Heading 24" xfId="4508" xr:uid="{00000000-0005-0000-0000-0000B00C0000}"/>
    <cellStyle name="Heading 25" xfId="4468" xr:uid="{00000000-0005-0000-0000-0000B10C0000}"/>
    <cellStyle name="Heading 26" xfId="4337" xr:uid="{00000000-0005-0000-0000-0000B20C0000}"/>
    <cellStyle name="Heading 27" xfId="6153" xr:uid="{00000000-0005-0000-0000-0000B30C0000}"/>
    <cellStyle name="Heading 3 2" xfId="925" xr:uid="{00000000-0005-0000-0000-0000B40C0000}"/>
    <cellStyle name="Heading 3 2 2" xfId="3332" xr:uid="{00000000-0005-0000-0000-0000B50C0000}"/>
    <cellStyle name="Heading 3 2 3" xfId="3333" xr:uid="{00000000-0005-0000-0000-0000B60C0000}"/>
    <cellStyle name="Heading 3 2 4" xfId="4894" xr:uid="{00000000-0005-0000-0000-0000B70C0000}"/>
    <cellStyle name="Heading 3 2 5" xfId="3331" xr:uid="{00000000-0005-0000-0000-0000B80C0000}"/>
    <cellStyle name="Heading 3 2 6" xfId="1968" xr:uid="{00000000-0005-0000-0000-0000B90C0000}"/>
    <cellStyle name="Heading 3 3" xfId="926" xr:uid="{00000000-0005-0000-0000-0000BA0C0000}"/>
    <cellStyle name="Heading 3 3 2" xfId="3334" xr:uid="{00000000-0005-0000-0000-0000BB0C0000}"/>
    <cellStyle name="Heading 3 4" xfId="927" xr:uid="{00000000-0005-0000-0000-0000BC0C0000}"/>
    <cellStyle name="Heading 3 5" xfId="928" xr:uid="{00000000-0005-0000-0000-0000BD0C0000}"/>
    <cellStyle name="Heading 3 5 2" xfId="4520" xr:uid="{00000000-0005-0000-0000-0000BE0C0000}"/>
    <cellStyle name="Heading 3 6" xfId="5423" xr:uid="{00000000-0005-0000-0000-0000BF0C0000}"/>
    <cellStyle name="Heading 3 7" xfId="5010" xr:uid="{00000000-0005-0000-0000-0000C00C0000}"/>
    <cellStyle name="Heading 3 8" xfId="6177" xr:uid="{00000000-0005-0000-0000-0000C10C0000}"/>
    <cellStyle name="Heading 3 9" xfId="1665" xr:uid="{00000000-0005-0000-0000-0000C20C0000}"/>
    <cellStyle name="Heading 3+" xfId="929" xr:uid="{00000000-0005-0000-0000-0000C30C0000}"/>
    <cellStyle name="Heading 4 2" xfId="930" xr:uid="{00000000-0005-0000-0000-0000C40C0000}"/>
    <cellStyle name="Heading 4 2 2" xfId="3336" xr:uid="{00000000-0005-0000-0000-0000C50C0000}"/>
    <cellStyle name="Heading 4 2 3" xfId="3337" xr:uid="{00000000-0005-0000-0000-0000C60C0000}"/>
    <cellStyle name="Heading 4 2 4" xfId="4893" xr:uid="{00000000-0005-0000-0000-0000C70C0000}"/>
    <cellStyle name="Heading 4 2 5" xfId="3335" xr:uid="{00000000-0005-0000-0000-0000C80C0000}"/>
    <cellStyle name="Heading 4 2 6" xfId="1969" xr:uid="{00000000-0005-0000-0000-0000C90C0000}"/>
    <cellStyle name="Heading 4 3" xfId="931" xr:uid="{00000000-0005-0000-0000-0000CA0C0000}"/>
    <cellStyle name="Heading 4 3 2" xfId="3338" xr:uid="{00000000-0005-0000-0000-0000CB0C0000}"/>
    <cellStyle name="Heading 4 4" xfId="932" xr:uid="{00000000-0005-0000-0000-0000CC0C0000}"/>
    <cellStyle name="Heading 4 5" xfId="933" xr:uid="{00000000-0005-0000-0000-0000CD0C0000}"/>
    <cellStyle name="Heading 4 5 2" xfId="4521" xr:uid="{00000000-0005-0000-0000-0000CE0C0000}"/>
    <cellStyle name="Heading 4 6" xfId="5424" xr:uid="{00000000-0005-0000-0000-0000CF0C0000}"/>
    <cellStyle name="Heading 4 7" xfId="5011" xr:uid="{00000000-0005-0000-0000-0000D00C0000}"/>
    <cellStyle name="Heading 4 8" xfId="4350" xr:uid="{00000000-0005-0000-0000-0000D10C0000}"/>
    <cellStyle name="Heading 4 9" xfId="1666" xr:uid="{00000000-0005-0000-0000-0000D20C0000}"/>
    <cellStyle name="Heading 5" xfId="3322" xr:uid="{00000000-0005-0000-0000-0000D30C0000}"/>
    <cellStyle name="Heading 5 2" xfId="4522" xr:uid="{00000000-0005-0000-0000-0000D40C0000}"/>
    <cellStyle name="Heading 6" xfId="4184" xr:uid="{00000000-0005-0000-0000-0000D50C0000}"/>
    <cellStyle name="Heading 6 2" xfId="4523" xr:uid="{00000000-0005-0000-0000-0000D60C0000}"/>
    <cellStyle name="Heading 7" xfId="4183" xr:uid="{00000000-0005-0000-0000-0000D70C0000}"/>
    <cellStyle name="Heading 7 2" xfId="4524" xr:uid="{00000000-0005-0000-0000-0000D80C0000}"/>
    <cellStyle name="Heading 8" xfId="4185" xr:uid="{00000000-0005-0000-0000-0000D90C0000}"/>
    <cellStyle name="Heading 8 2" xfId="4525" xr:uid="{00000000-0005-0000-0000-0000DA0C0000}"/>
    <cellStyle name="Heading 9" xfId="4526" xr:uid="{00000000-0005-0000-0000-0000DB0C0000}"/>
    <cellStyle name="HEADING, MAJOR" xfId="934" xr:uid="{00000000-0005-0000-0000-0000DC0C0000}"/>
    <cellStyle name="HEADING, MINOR" xfId="935" xr:uid="{00000000-0005-0000-0000-0000DD0C0000}"/>
    <cellStyle name="HEADING, RIGHT" xfId="936" xr:uid="{00000000-0005-0000-0000-0000DE0C0000}"/>
    <cellStyle name="HEADING,MAJOR" xfId="937" xr:uid="{00000000-0005-0000-0000-0000DF0C0000}"/>
    <cellStyle name="HEADING1" xfId="938" xr:uid="{00000000-0005-0000-0000-0000E00C0000}"/>
    <cellStyle name="HEADING1 2" xfId="939" xr:uid="{00000000-0005-0000-0000-0000E10C0000}"/>
    <cellStyle name="HEADING1 3" xfId="940" xr:uid="{00000000-0005-0000-0000-0000E20C0000}"/>
    <cellStyle name="HEADING1 4" xfId="941" xr:uid="{00000000-0005-0000-0000-0000E30C0000}"/>
    <cellStyle name="HEADING1 5" xfId="942" xr:uid="{00000000-0005-0000-0000-0000E40C0000}"/>
    <cellStyle name="HEADING1 6" xfId="943" xr:uid="{00000000-0005-0000-0000-0000E50C0000}"/>
    <cellStyle name="HEADING1 7" xfId="944" xr:uid="{00000000-0005-0000-0000-0000E60C0000}"/>
    <cellStyle name="Heading1 8" xfId="3339" xr:uid="{00000000-0005-0000-0000-0000E70C0000}"/>
    <cellStyle name="HEADING2" xfId="945" xr:uid="{00000000-0005-0000-0000-0000E80C0000}"/>
    <cellStyle name="HEADING2 2" xfId="946" xr:uid="{00000000-0005-0000-0000-0000E90C0000}"/>
    <cellStyle name="HEADING2 3" xfId="947" xr:uid="{00000000-0005-0000-0000-0000EA0C0000}"/>
    <cellStyle name="HEADING2 4" xfId="948" xr:uid="{00000000-0005-0000-0000-0000EB0C0000}"/>
    <cellStyle name="HEADING2 5" xfId="949" xr:uid="{00000000-0005-0000-0000-0000EC0C0000}"/>
    <cellStyle name="HEADING2 6" xfId="950" xr:uid="{00000000-0005-0000-0000-0000ED0C0000}"/>
    <cellStyle name="HEADING2 7" xfId="951" xr:uid="{00000000-0005-0000-0000-0000EE0C0000}"/>
    <cellStyle name="Heading2 8" xfId="3340" xr:uid="{00000000-0005-0000-0000-0000EF0C0000}"/>
    <cellStyle name="HELV8BLUE" xfId="952" xr:uid="{00000000-0005-0000-0000-0000F00C0000}"/>
    <cellStyle name="Hidden" xfId="953" xr:uid="{00000000-0005-0000-0000-0000F10C0000}"/>
    <cellStyle name="Hyperlink 2" xfId="954" xr:uid="{00000000-0005-0000-0000-0000F20C0000}"/>
    <cellStyle name="Hyperlink 2 2" xfId="955" xr:uid="{00000000-0005-0000-0000-0000F30C0000}"/>
    <cellStyle name="Hyperlink 2 3" xfId="4527" xr:uid="{00000000-0005-0000-0000-0000F40C0000}"/>
    <cellStyle name="Hyperlink 3" xfId="956" xr:uid="{00000000-0005-0000-0000-0000F50C0000}"/>
    <cellStyle name="indent" xfId="957" xr:uid="{00000000-0005-0000-0000-0000F60C0000}"/>
    <cellStyle name="indent 2" xfId="3341" xr:uid="{00000000-0005-0000-0000-0000F70C0000}"/>
    <cellStyle name="Indent 2 2" xfId="4528" xr:uid="{00000000-0005-0000-0000-0000F80C0000}"/>
    <cellStyle name="Indent 3" xfId="1840" xr:uid="{00000000-0005-0000-0000-0000F90C0000}"/>
    <cellStyle name="Indent 4" xfId="3363" xr:uid="{00000000-0005-0000-0000-0000FA0C0000}"/>
    <cellStyle name="Info_Main" xfId="958" xr:uid="{00000000-0005-0000-0000-0000FB0C0000}"/>
    <cellStyle name="Input [yellow]" xfId="959" xr:uid="{00000000-0005-0000-0000-0000FC0C0000}"/>
    <cellStyle name="Input [yellow] 2" xfId="960" xr:uid="{00000000-0005-0000-0000-0000FD0C0000}"/>
    <cellStyle name="Input [yellow] 2 2" xfId="3344" xr:uid="{00000000-0005-0000-0000-0000FE0C0000}"/>
    <cellStyle name="Input [yellow] 2 3" xfId="1971" xr:uid="{00000000-0005-0000-0000-0000FF0C0000}"/>
    <cellStyle name="Input [yellow] 3" xfId="3345" xr:uid="{00000000-0005-0000-0000-0000000D0000}"/>
    <cellStyle name="Input [yellow] 3 2" xfId="4529" xr:uid="{00000000-0005-0000-0000-0000010D0000}"/>
    <cellStyle name="Input [yellow] 4" xfId="3343" xr:uid="{00000000-0005-0000-0000-0000020D0000}"/>
    <cellStyle name="Input [yellow] 5" xfId="4716" xr:uid="{00000000-0005-0000-0000-0000030D0000}"/>
    <cellStyle name="Input 10" xfId="2042" xr:uid="{00000000-0005-0000-0000-0000040D0000}"/>
    <cellStyle name="Input 10 2" xfId="4530" xr:uid="{00000000-0005-0000-0000-0000050D0000}"/>
    <cellStyle name="Input 10 3" xfId="4180" xr:uid="{00000000-0005-0000-0000-0000060D0000}"/>
    <cellStyle name="Input 11" xfId="2038" xr:uid="{00000000-0005-0000-0000-0000070D0000}"/>
    <cellStyle name="Input 11 2" xfId="4531" xr:uid="{00000000-0005-0000-0000-0000080D0000}"/>
    <cellStyle name="Input 11 3" xfId="4188" xr:uid="{00000000-0005-0000-0000-0000090D0000}"/>
    <cellStyle name="Input 12" xfId="2043" xr:uid="{00000000-0005-0000-0000-00000A0D0000}"/>
    <cellStyle name="Input 12 2" xfId="4532" xr:uid="{00000000-0005-0000-0000-00000B0D0000}"/>
    <cellStyle name="Input 13" xfId="4533" xr:uid="{00000000-0005-0000-0000-00000C0D0000}"/>
    <cellStyle name="Input 13 2" xfId="1793" xr:uid="{00000000-0005-0000-0000-00000D0D0000}"/>
    <cellStyle name="Input 14" xfId="4534" xr:uid="{00000000-0005-0000-0000-00000E0D0000}"/>
    <cellStyle name="Input 14 2" xfId="2356" xr:uid="{00000000-0005-0000-0000-00000F0D0000}"/>
    <cellStyle name="Input 15" xfId="4535" xr:uid="{00000000-0005-0000-0000-0000100D0000}"/>
    <cellStyle name="Input 15 2" xfId="1794" xr:uid="{00000000-0005-0000-0000-0000110D0000}"/>
    <cellStyle name="Input 16" xfId="4536" xr:uid="{00000000-0005-0000-0000-0000120D0000}"/>
    <cellStyle name="Input 16 2" xfId="5428" xr:uid="{00000000-0005-0000-0000-0000130D0000}"/>
    <cellStyle name="Input 16 3" xfId="2355" xr:uid="{00000000-0005-0000-0000-0000140D0000}"/>
    <cellStyle name="Input 17" xfId="4537" xr:uid="{00000000-0005-0000-0000-0000150D0000}"/>
    <cellStyle name="Input 17 2" xfId="5617" xr:uid="{00000000-0005-0000-0000-0000160D0000}"/>
    <cellStyle name="Input 17 3" xfId="1795" xr:uid="{00000000-0005-0000-0000-0000170D0000}"/>
    <cellStyle name="Input 18" xfId="4538" xr:uid="{00000000-0005-0000-0000-0000180D0000}"/>
    <cellStyle name="Input 18 2" xfId="5606" xr:uid="{00000000-0005-0000-0000-0000190D0000}"/>
    <cellStyle name="Input 18 3" xfId="2354" xr:uid="{00000000-0005-0000-0000-00001A0D0000}"/>
    <cellStyle name="Input 19" xfId="4539" xr:uid="{00000000-0005-0000-0000-00001B0D0000}"/>
    <cellStyle name="Input 19 2" xfId="5613" xr:uid="{00000000-0005-0000-0000-00001C0D0000}"/>
    <cellStyle name="Input 19 3" xfId="2364" xr:uid="{00000000-0005-0000-0000-00001D0D0000}"/>
    <cellStyle name="Input 2" xfId="961" xr:uid="{00000000-0005-0000-0000-00001E0D0000}"/>
    <cellStyle name="Input 2 2" xfId="962" xr:uid="{00000000-0005-0000-0000-00001F0D0000}"/>
    <cellStyle name="Input 2 2 2" xfId="3347" xr:uid="{00000000-0005-0000-0000-0000200D0000}"/>
    <cellStyle name="Input 2 3" xfId="963" xr:uid="{00000000-0005-0000-0000-0000210D0000}"/>
    <cellStyle name="Input 2 3 2" xfId="3348" xr:uid="{00000000-0005-0000-0000-0000220D0000}"/>
    <cellStyle name="Input 2 4" xfId="964" xr:uid="{00000000-0005-0000-0000-0000230D0000}"/>
    <cellStyle name="Input 2 4 2" xfId="4892" xr:uid="{00000000-0005-0000-0000-0000240D0000}"/>
    <cellStyle name="Input 2 5" xfId="965" xr:uid="{00000000-0005-0000-0000-0000250D0000}"/>
    <cellStyle name="Input 2 5 2" xfId="3346" xr:uid="{00000000-0005-0000-0000-0000260D0000}"/>
    <cellStyle name="Input 2 6" xfId="966" xr:uid="{00000000-0005-0000-0000-0000270D0000}"/>
    <cellStyle name="Input 2 7" xfId="1970" xr:uid="{00000000-0005-0000-0000-0000280D0000}"/>
    <cellStyle name="Input 20" xfId="4540" xr:uid="{00000000-0005-0000-0000-0000290D0000}"/>
    <cellStyle name="Input 20 2" xfId="5605" xr:uid="{00000000-0005-0000-0000-00002A0D0000}"/>
    <cellStyle name="Input 20 3" xfId="2353" xr:uid="{00000000-0005-0000-0000-00002B0D0000}"/>
    <cellStyle name="Input 21" xfId="4850" xr:uid="{00000000-0005-0000-0000-00002C0D0000}"/>
    <cellStyle name="Input 21 2" xfId="5609" xr:uid="{00000000-0005-0000-0000-00002D0D0000}"/>
    <cellStyle name="Input 21 3" xfId="2365" xr:uid="{00000000-0005-0000-0000-00002E0D0000}"/>
    <cellStyle name="Input 22" xfId="5058" xr:uid="{00000000-0005-0000-0000-00002F0D0000}"/>
    <cellStyle name="Input 22 2" xfId="5610" xr:uid="{00000000-0005-0000-0000-0000300D0000}"/>
    <cellStyle name="Input 22 3" xfId="2352" xr:uid="{00000000-0005-0000-0000-0000310D0000}"/>
    <cellStyle name="Input 23" xfId="5604" xr:uid="{00000000-0005-0000-0000-0000320D0000}"/>
    <cellStyle name="Input 23 2" xfId="2366" xr:uid="{00000000-0005-0000-0000-0000330D0000}"/>
    <cellStyle name="Input 24" xfId="5603" xr:uid="{00000000-0005-0000-0000-0000340D0000}"/>
    <cellStyle name="Input 24 2" xfId="2351" xr:uid="{00000000-0005-0000-0000-0000350D0000}"/>
    <cellStyle name="Input 25" xfId="5345" xr:uid="{00000000-0005-0000-0000-0000360D0000}"/>
    <cellStyle name="Input 25 2" xfId="2367" xr:uid="{00000000-0005-0000-0000-0000370D0000}"/>
    <cellStyle name="Input 26" xfId="5633" xr:uid="{00000000-0005-0000-0000-0000380D0000}"/>
    <cellStyle name="Input 26 2" xfId="2350" xr:uid="{00000000-0005-0000-0000-0000390D0000}"/>
    <cellStyle name="Input 27" xfId="5679" xr:uid="{00000000-0005-0000-0000-00003A0D0000}"/>
    <cellStyle name="Input 27 2" xfId="2368" xr:uid="{00000000-0005-0000-0000-00003B0D0000}"/>
    <cellStyle name="Input 28" xfId="5657" xr:uid="{00000000-0005-0000-0000-00003C0D0000}"/>
    <cellStyle name="Input 28 2" xfId="2349" xr:uid="{00000000-0005-0000-0000-00003D0D0000}"/>
    <cellStyle name="Input 29" xfId="5737" xr:uid="{00000000-0005-0000-0000-00003E0D0000}"/>
    <cellStyle name="Input 29 2" xfId="2370" xr:uid="{00000000-0005-0000-0000-00003F0D0000}"/>
    <cellStyle name="Input 3" xfId="967" xr:uid="{00000000-0005-0000-0000-0000400D0000}"/>
    <cellStyle name="Input 3 2" xfId="968" xr:uid="{00000000-0005-0000-0000-0000410D0000}"/>
    <cellStyle name="Input 3 2 2" xfId="4891" xr:uid="{00000000-0005-0000-0000-0000420D0000}"/>
    <cellStyle name="Input 3 3" xfId="969" xr:uid="{00000000-0005-0000-0000-0000430D0000}"/>
    <cellStyle name="Input 3 3 2" xfId="3349" xr:uid="{00000000-0005-0000-0000-0000440D0000}"/>
    <cellStyle name="Input 3 4" xfId="970" xr:uid="{00000000-0005-0000-0000-0000450D0000}"/>
    <cellStyle name="Input 3 5" xfId="971" xr:uid="{00000000-0005-0000-0000-0000460D0000}"/>
    <cellStyle name="Input 3 6" xfId="972" xr:uid="{00000000-0005-0000-0000-0000470D0000}"/>
    <cellStyle name="Input 3 7" xfId="2037" xr:uid="{00000000-0005-0000-0000-0000480D0000}"/>
    <cellStyle name="Input 30" xfId="5822" xr:uid="{00000000-0005-0000-0000-0000490D0000}"/>
    <cellStyle name="Input 30 2" xfId="2348" xr:uid="{00000000-0005-0000-0000-00004A0D0000}"/>
    <cellStyle name="Input 31" xfId="5828" xr:uid="{00000000-0005-0000-0000-00004B0D0000}"/>
    <cellStyle name="Input 31 2" xfId="2371" xr:uid="{00000000-0005-0000-0000-00004C0D0000}"/>
    <cellStyle name="Input 32" xfId="5839" xr:uid="{00000000-0005-0000-0000-00004D0D0000}"/>
    <cellStyle name="Input 32 2" xfId="2347" xr:uid="{00000000-0005-0000-0000-00004E0D0000}"/>
    <cellStyle name="Input 33" xfId="5821" xr:uid="{00000000-0005-0000-0000-00004F0D0000}"/>
    <cellStyle name="Input 33 2" xfId="2376" xr:uid="{00000000-0005-0000-0000-0000500D0000}"/>
    <cellStyle name="Input 34" xfId="5014" xr:uid="{00000000-0005-0000-0000-0000510D0000}"/>
    <cellStyle name="Input 34 2" xfId="2346" xr:uid="{00000000-0005-0000-0000-0000520D0000}"/>
    <cellStyle name="Input 35" xfId="6136" xr:uid="{00000000-0005-0000-0000-0000530D0000}"/>
    <cellStyle name="Input 35 2" xfId="2381" xr:uid="{00000000-0005-0000-0000-0000540D0000}"/>
    <cellStyle name="Input 36" xfId="4668" xr:uid="{00000000-0005-0000-0000-0000550D0000}"/>
    <cellStyle name="Input 36 2" xfId="2345" xr:uid="{00000000-0005-0000-0000-0000560D0000}"/>
    <cellStyle name="Input 37" xfId="4220" xr:uid="{00000000-0005-0000-0000-0000570D0000}"/>
    <cellStyle name="Input 37 2" xfId="2386" xr:uid="{00000000-0005-0000-0000-0000580D0000}"/>
    <cellStyle name="Input 38" xfId="4351" xr:uid="{00000000-0005-0000-0000-0000590D0000}"/>
    <cellStyle name="Input 39" xfId="1667" xr:uid="{00000000-0005-0000-0000-00005A0D0000}"/>
    <cellStyle name="Input 4" xfId="973" xr:uid="{00000000-0005-0000-0000-00005B0D0000}"/>
    <cellStyle name="Input 4 2" xfId="4890" xr:uid="{00000000-0005-0000-0000-00005C0D0000}"/>
    <cellStyle name="Input 4 3" xfId="3350" xr:uid="{00000000-0005-0000-0000-00005D0D0000}"/>
    <cellStyle name="Input 4 4" xfId="2039" xr:uid="{00000000-0005-0000-0000-00005E0D0000}"/>
    <cellStyle name="Input 40" xfId="3848" xr:uid="{00000000-0005-0000-0000-00005F0D0000}"/>
    <cellStyle name="Input 5" xfId="974" xr:uid="{00000000-0005-0000-0000-0000600D0000}"/>
    <cellStyle name="Input 5 2" xfId="4889" xr:uid="{00000000-0005-0000-0000-0000610D0000}"/>
    <cellStyle name="Input 5 3" xfId="3351" xr:uid="{00000000-0005-0000-0000-0000620D0000}"/>
    <cellStyle name="Input 5 4" xfId="2036" xr:uid="{00000000-0005-0000-0000-0000630D0000}"/>
    <cellStyle name="Input 6" xfId="2040" xr:uid="{00000000-0005-0000-0000-0000640D0000}"/>
    <cellStyle name="Input 6 2" xfId="4888" xr:uid="{00000000-0005-0000-0000-0000650D0000}"/>
    <cellStyle name="Input 6 3" xfId="3352" xr:uid="{00000000-0005-0000-0000-0000660D0000}"/>
    <cellStyle name="Input 7" xfId="2035" xr:uid="{00000000-0005-0000-0000-0000670D0000}"/>
    <cellStyle name="Input 7 2" xfId="4887" xr:uid="{00000000-0005-0000-0000-0000680D0000}"/>
    <cellStyle name="Input 7 3" xfId="3353" xr:uid="{00000000-0005-0000-0000-0000690D0000}"/>
    <cellStyle name="Input 8" xfId="2041" xr:uid="{00000000-0005-0000-0000-00006A0D0000}"/>
    <cellStyle name="Input 8 2" xfId="3342" xr:uid="{00000000-0005-0000-0000-00006B0D0000}"/>
    <cellStyle name="Input 9" xfId="2034" xr:uid="{00000000-0005-0000-0000-00006C0D0000}"/>
    <cellStyle name="Input 9 2" xfId="4541" xr:uid="{00000000-0005-0000-0000-00006D0D0000}"/>
    <cellStyle name="Input 9 3" xfId="4187" xr:uid="{00000000-0005-0000-0000-00006E0D0000}"/>
    <cellStyle name="Input Cells" xfId="975" xr:uid="{00000000-0005-0000-0000-00006F0D0000}"/>
    <cellStyle name="InputCurrency" xfId="976" xr:uid="{00000000-0005-0000-0000-0000700D0000}"/>
    <cellStyle name="InputPercent1" xfId="977" xr:uid="{00000000-0005-0000-0000-0000710D0000}"/>
    <cellStyle name="International" xfId="978" xr:uid="{00000000-0005-0000-0000-0000720D0000}"/>
    <cellStyle name="Îormal_SOP" xfId="4542" xr:uid="{00000000-0005-0000-0000-0000730D0000}"/>
    <cellStyle name="KPMG Heading 1" xfId="979" xr:uid="{00000000-0005-0000-0000-0000740D0000}"/>
    <cellStyle name="KPMG Heading 2" xfId="980" xr:uid="{00000000-0005-0000-0000-0000750D0000}"/>
    <cellStyle name="KPMG Heading 3" xfId="981" xr:uid="{00000000-0005-0000-0000-0000760D0000}"/>
    <cellStyle name="KPMG Heading 4" xfId="982" xr:uid="{00000000-0005-0000-0000-0000770D0000}"/>
    <cellStyle name="KPMG Normal" xfId="983" xr:uid="{00000000-0005-0000-0000-0000780D0000}"/>
    <cellStyle name="KPMG Normal Text" xfId="984" xr:uid="{00000000-0005-0000-0000-0000790D0000}"/>
    <cellStyle name="l,Bold&quot;&amp;18BBb_x0001_" xfId="985" xr:uid="{00000000-0005-0000-0000-00007A0D0000}"/>
    <cellStyle name="Labels - Style3" xfId="986" xr:uid="{00000000-0005-0000-0000-00007B0D0000}"/>
    <cellStyle name="left" xfId="987" xr:uid="{00000000-0005-0000-0000-00007C0D0000}"/>
    <cellStyle name="Link Currency (0)" xfId="988" xr:uid="{00000000-0005-0000-0000-00007D0D0000}"/>
    <cellStyle name="Link Currency (0) 2" xfId="989" xr:uid="{00000000-0005-0000-0000-00007E0D0000}"/>
    <cellStyle name="Link Currency (0) 3" xfId="3354" xr:uid="{00000000-0005-0000-0000-00007F0D0000}"/>
    <cellStyle name="Link Currency (0) 3 2" xfId="4543" xr:uid="{00000000-0005-0000-0000-0000800D0000}"/>
    <cellStyle name="Link Currency (0) 4" xfId="1841" xr:uid="{00000000-0005-0000-0000-0000810D0000}"/>
    <cellStyle name="Link Currency (2)" xfId="990" xr:uid="{00000000-0005-0000-0000-0000820D0000}"/>
    <cellStyle name="Link Currency (2) 2" xfId="991" xr:uid="{00000000-0005-0000-0000-0000830D0000}"/>
    <cellStyle name="Link Currency (2) 3" xfId="3355" xr:uid="{00000000-0005-0000-0000-0000840D0000}"/>
    <cellStyle name="Link Currency (2) 3 2" xfId="4544" xr:uid="{00000000-0005-0000-0000-0000850D0000}"/>
    <cellStyle name="Link Currency (2) 4" xfId="1842" xr:uid="{00000000-0005-0000-0000-0000860D0000}"/>
    <cellStyle name="Link Units (0)" xfId="992" xr:uid="{00000000-0005-0000-0000-0000870D0000}"/>
    <cellStyle name="Link Units (0) 2" xfId="993" xr:uid="{00000000-0005-0000-0000-0000880D0000}"/>
    <cellStyle name="Link Units (0) 3" xfId="3356" xr:uid="{00000000-0005-0000-0000-0000890D0000}"/>
    <cellStyle name="Link Units (0) 3 2" xfId="4545" xr:uid="{00000000-0005-0000-0000-00008A0D0000}"/>
    <cellStyle name="Link Units (0) 4" xfId="1843" xr:uid="{00000000-0005-0000-0000-00008B0D0000}"/>
    <cellStyle name="Link Units (1)" xfId="994" xr:uid="{00000000-0005-0000-0000-00008C0D0000}"/>
    <cellStyle name="Link Units (1) 2" xfId="995" xr:uid="{00000000-0005-0000-0000-00008D0D0000}"/>
    <cellStyle name="Link Units (1) 3" xfId="3357" xr:uid="{00000000-0005-0000-0000-00008E0D0000}"/>
    <cellStyle name="Link Units (1) 3 2" xfId="4546" xr:uid="{00000000-0005-0000-0000-00008F0D0000}"/>
    <cellStyle name="Link Units (1) 4" xfId="1844" xr:uid="{00000000-0005-0000-0000-0000900D0000}"/>
    <cellStyle name="Link Units (2)" xfId="996" xr:uid="{00000000-0005-0000-0000-0000910D0000}"/>
    <cellStyle name="Link Units (2) 2" xfId="997" xr:uid="{00000000-0005-0000-0000-0000920D0000}"/>
    <cellStyle name="Link Units (2) 3" xfId="3358" xr:uid="{00000000-0005-0000-0000-0000930D0000}"/>
    <cellStyle name="Link Units (2) 3 2" xfId="4547" xr:uid="{00000000-0005-0000-0000-0000940D0000}"/>
    <cellStyle name="Link Units (2) 4" xfId="1845" xr:uid="{00000000-0005-0000-0000-0000950D0000}"/>
    <cellStyle name="Linked Cell 2" xfId="998" xr:uid="{00000000-0005-0000-0000-0000960D0000}"/>
    <cellStyle name="Linked Cell 2 2" xfId="3360" xr:uid="{00000000-0005-0000-0000-0000970D0000}"/>
    <cellStyle name="Linked Cell 2 3" xfId="3361" xr:uid="{00000000-0005-0000-0000-0000980D0000}"/>
    <cellStyle name="Linked Cell 2 4" xfId="4886" xr:uid="{00000000-0005-0000-0000-0000990D0000}"/>
    <cellStyle name="Linked Cell 2 5" xfId="3359" xr:uid="{00000000-0005-0000-0000-00009A0D0000}"/>
    <cellStyle name="Linked Cell 2 6" xfId="1972" xr:uid="{00000000-0005-0000-0000-00009B0D0000}"/>
    <cellStyle name="Linked Cell 3" xfId="999" xr:uid="{00000000-0005-0000-0000-00009C0D0000}"/>
    <cellStyle name="Linked Cell 3 2" xfId="3362" xr:uid="{00000000-0005-0000-0000-00009D0D0000}"/>
    <cellStyle name="Linked Cell 4" xfId="1000" xr:uid="{00000000-0005-0000-0000-00009E0D0000}"/>
    <cellStyle name="Linked Cell 5" xfId="1001" xr:uid="{00000000-0005-0000-0000-00009F0D0000}"/>
    <cellStyle name="Linked Cell 5 2" xfId="4548" xr:uid="{00000000-0005-0000-0000-0000A00D0000}"/>
    <cellStyle name="Linked Cell 6" xfId="5431" xr:uid="{00000000-0005-0000-0000-0000A10D0000}"/>
    <cellStyle name="Linked Cell 7" xfId="5017" xr:uid="{00000000-0005-0000-0000-0000A20D0000}"/>
    <cellStyle name="Linked Cell 8" xfId="6169" xr:uid="{00000000-0005-0000-0000-0000A30D0000}"/>
    <cellStyle name="Linked Cell 9" xfId="1668" xr:uid="{00000000-0005-0000-0000-0000A40D0000}"/>
    <cellStyle name="Linked Cells" xfId="1002" xr:uid="{00000000-0005-0000-0000-0000A50D0000}"/>
    <cellStyle name="ll AWPs - RCSB-cw.xls]EE" xfId="1003" xr:uid="{00000000-0005-0000-0000-0000A60D0000}"/>
    <cellStyle name="ll AWPs - RCSB-cw.xls]EE 2" xfId="1004" xr:uid="{00000000-0005-0000-0000-0000A70D0000}"/>
    <cellStyle name="M" xfId="1005" xr:uid="{00000000-0005-0000-0000-0000A80D0000}"/>
    <cellStyle name="merge" xfId="1006" xr:uid="{00000000-0005-0000-0000-0000A90D0000}"/>
    <cellStyle name="Milliers [0]_!!!GO" xfId="1007" xr:uid="{00000000-0005-0000-0000-0000AA0D0000}"/>
    <cellStyle name="Milliers_!!!GO" xfId="1008" xr:uid="{00000000-0005-0000-0000-0000AB0D0000}"/>
    <cellStyle name="Model" xfId="1009" xr:uid="{00000000-0005-0000-0000-0000AC0D0000}"/>
    <cellStyle name="Mon?taire [0]_AR1194" xfId="1010" xr:uid="{00000000-0005-0000-0000-0000AD0D0000}"/>
    <cellStyle name="Mon?taire_AR1194" xfId="1011" xr:uid="{00000000-0005-0000-0000-0000AE0D0000}"/>
    <cellStyle name="Monetaire [0]_!!!GO" xfId="1012" xr:uid="{00000000-0005-0000-0000-0000AF0D0000}"/>
    <cellStyle name="Monétaire [0]_!!!GO" xfId="1013" xr:uid="{00000000-0005-0000-0000-0000B00D0000}"/>
    <cellStyle name="Monetaire [0]_!!!GO 2" xfId="1014" xr:uid="{00000000-0005-0000-0000-0000B10D0000}"/>
    <cellStyle name="Monétaire [0]_!!!GO 2" xfId="1015" xr:uid="{00000000-0005-0000-0000-0000B20D0000}"/>
    <cellStyle name="Monetaire_!!!GO" xfId="1016" xr:uid="{00000000-0005-0000-0000-0000B30D0000}"/>
    <cellStyle name="Monétaire_!!!GO" xfId="1017" xr:uid="{00000000-0005-0000-0000-0000B40D0000}"/>
    <cellStyle name="Monetaire_!!!GO 2" xfId="1018" xr:uid="{00000000-0005-0000-0000-0000B50D0000}"/>
    <cellStyle name="Monétaire_!!!GO 2" xfId="1019" xr:uid="{00000000-0005-0000-0000-0000B60D0000}"/>
    <cellStyle name="n" xfId="1020" xr:uid="{00000000-0005-0000-0000-0000B70D0000}"/>
    <cellStyle name="ƞ" xfId="1184" xr:uid="{00000000-0005-0000-0000-0000B80D0000}"/>
    <cellStyle name="ƞ 2" xfId="1185" xr:uid="{00000000-0005-0000-0000-0000B90D0000}"/>
    <cellStyle name="Neutral 2" xfId="1021" xr:uid="{00000000-0005-0000-0000-0000BA0D0000}"/>
    <cellStyle name="Neutral 2 2" xfId="1022" xr:uid="{00000000-0005-0000-0000-0000BB0D0000}"/>
    <cellStyle name="Neutral 2 2 2" xfId="3365" xr:uid="{00000000-0005-0000-0000-0000BC0D0000}"/>
    <cellStyle name="Neutral 2 3" xfId="1023" xr:uid="{00000000-0005-0000-0000-0000BD0D0000}"/>
    <cellStyle name="Neutral 2 3 2" xfId="3366" xr:uid="{00000000-0005-0000-0000-0000BE0D0000}"/>
    <cellStyle name="Neutral 2 4" xfId="1024" xr:uid="{00000000-0005-0000-0000-0000BF0D0000}"/>
    <cellStyle name="Neutral 2 4 2" xfId="4885" xr:uid="{00000000-0005-0000-0000-0000C00D0000}"/>
    <cellStyle name="Neutral 2 5" xfId="1025" xr:uid="{00000000-0005-0000-0000-0000C10D0000}"/>
    <cellStyle name="Neutral 2 5 2" xfId="3364" xr:uid="{00000000-0005-0000-0000-0000C20D0000}"/>
    <cellStyle name="Neutral 2 6" xfId="1026" xr:uid="{00000000-0005-0000-0000-0000C30D0000}"/>
    <cellStyle name="Neutral 2 7" xfId="1973" xr:uid="{00000000-0005-0000-0000-0000C40D0000}"/>
    <cellStyle name="Neutral 3" xfId="1027" xr:uid="{00000000-0005-0000-0000-0000C50D0000}"/>
    <cellStyle name="Neutral 3 2" xfId="1028" xr:uid="{00000000-0005-0000-0000-0000C60D0000}"/>
    <cellStyle name="Neutral 3 2 2" xfId="4884" xr:uid="{00000000-0005-0000-0000-0000C70D0000}"/>
    <cellStyle name="Neutral 3 3" xfId="1029" xr:uid="{00000000-0005-0000-0000-0000C80D0000}"/>
    <cellStyle name="Neutral 3 4" xfId="1030" xr:uid="{00000000-0005-0000-0000-0000C90D0000}"/>
    <cellStyle name="Neutral 3 5" xfId="1031" xr:uid="{00000000-0005-0000-0000-0000CA0D0000}"/>
    <cellStyle name="Neutral 3 6" xfId="1032" xr:uid="{00000000-0005-0000-0000-0000CB0D0000}"/>
    <cellStyle name="Neutral 3 7" xfId="3367" xr:uid="{00000000-0005-0000-0000-0000CC0D0000}"/>
    <cellStyle name="Neutral 4" xfId="1033" xr:uid="{00000000-0005-0000-0000-0000CD0D0000}"/>
    <cellStyle name="Neutral 5" xfId="1034" xr:uid="{00000000-0005-0000-0000-0000CE0D0000}"/>
    <cellStyle name="Neutral 5 2" xfId="4549" xr:uid="{00000000-0005-0000-0000-0000CF0D0000}"/>
    <cellStyle name="Neutral 6" xfId="5042" xr:uid="{00000000-0005-0000-0000-0000D00D0000}"/>
    <cellStyle name="Neutral 6 2" xfId="5427" xr:uid="{00000000-0005-0000-0000-0000D10D0000}"/>
    <cellStyle name="Neutral 7" xfId="5132" xr:uid="{00000000-0005-0000-0000-0000D20D0000}"/>
    <cellStyle name="Neutral 8" xfId="6146" xr:uid="{00000000-0005-0000-0000-0000D30D0000}"/>
    <cellStyle name="Neutral 9" xfId="1669" xr:uid="{00000000-0005-0000-0000-0000D40D0000}"/>
    <cellStyle name="New" xfId="1035" xr:uid="{00000000-0005-0000-0000-0000D50D0000}"/>
    <cellStyle name="New Times Roman" xfId="1036" xr:uid="{00000000-0005-0000-0000-0000D60D0000}"/>
    <cellStyle name="Nɯrmal_Consulting" xfId="1183" xr:uid="{00000000-0005-0000-0000-0000D70D0000}"/>
    <cellStyle name="no dec" xfId="1037" xr:uid="{00000000-0005-0000-0000-0000D80D0000}"/>
    <cellStyle name="no dec 2" xfId="1038" xr:uid="{00000000-0005-0000-0000-0000D90D0000}"/>
    <cellStyle name="no dec 2 2" xfId="1039" xr:uid="{00000000-0005-0000-0000-0000DA0D0000}"/>
    <cellStyle name="no dec 2 3" xfId="1040" xr:uid="{00000000-0005-0000-0000-0000DB0D0000}"/>
    <cellStyle name="no dec 2 4" xfId="1041" xr:uid="{00000000-0005-0000-0000-0000DC0D0000}"/>
    <cellStyle name="no dec 2 5" xfId="1042" xr:uid="{00000000-0005-0000-0000-0000DD0D0000}"/>
    <cellStyle name="no dec 2 6" xfId="1043" xr:uid="{00000000-0005-0000-0000-0000DE0D0000}"/>
    <cellStyle name="no dec 3" xfId="1044" xr:uid="{00000000-0005-0000-0000-0000DF0D0000}"/>
    <cellStyle name="no dec 4" xfId="1045" xr:uid="{00000000-0005-0000-0000-0000E00D0000}"/>
    <cellStyle name="no dec 5" xfId="1046" xr:uid="{00000000-0005-0000-0000-0000E10D0000}"/>
    <cellStyle name="no dec 6" xfId="1047" xr:uid="{00000000-0005-0000-0000-0000E20D0000}"/>
    <cellStyle name="no dec 7" xfId="1048" xr:uid="{00000000-0005-0000-0000-0000E30D0000}"/>
    <cellStyle name="no dec 8" xfId="1049" xr:uid="{00000000-0005-0000-0000-0000E40D0000}"/>
    <cellStyle name="no dec 9" xfId="1050" xr:uid="{00000000-0005-0000-0000-0000E50D0000}"/>
    <cellStyle name="NorLal_laroux_pldt" xfId="1051" xr:uid="{00000000-0005-0000-0000-0000E60D0000}"/>
    <cellStyle name="Norma - Style1" xfId="1052" xr:uid="{00000000-0005-0000-0000-0000E70D0000}"/>
    <cellStyle name="Norma - Style2" xfId="1053" xr:uid="{00000000-0005-0000-0000-0000E80D0000}"/>
    <cellStyle name="Norma - Style3" xfId="1054" xr:uid="{00000000-0005-0000-0000-0000E90D0000}"/>
    <cellStyle name="Normal - Style1" xfId="1055" xr:uid="{00000000-0005-0000-0000-0000EB0D0000}"/>
    <cellStyle name="Normal - Style1 2" xfId="1056" xr:uid="{00000000-0005-0000-0000-0000EC0D0000}"/>
    <cellStyle name="Normal - Style1 2 2" xfId="3370" xr:uid="{00000000-0005-0000-0000-0000ED0D0000}"/>
    <cellStyle name="Normal - Style1 2 3" xfId="3369" xr:uid="{00000000-0005-0000-0000-0000EE0D0000}"/>
    <cellStyle name="Normal - Style1 2 4" xfId="1670" xr:uid="{00000000-0005-0000-0000-0000EF0D0000}"/>
    <cellStyle name="Normal - Style1 3" xfId="1057" xr:uid="{00000000-0005-0000-0000-0000F00D0000}"/>
    <cellStyle name="Normal - Style1 3 2" xfId="3371" xr:uid="{00000000-0005-0000-0000-0000F10D0000}"/>
    <cellStyle name="Normal - Style1 3 2 2" xfId="4551" xr:uid="{00000000-0005-0000-0000-0000F20D0000}"/>
    <cellStyle name="Normal - Style1 3 3" xfId="4550" xr:uid="{00000000-0005-0000-0000-0000F30D0000}"/>
    <cellStyle name="Normal - Style1 3 4" xfId="1846" xr:uid="{00000000-0005-0000-0000-0000F40D0000}"/>
    <cellStyle name="Normal - Style1 4" xfId="1058" xr:uid="{00000000-0005-0000-0000-0000F50D0000}"/>
    <cellStyle name="Normal - Style1 4 2" xfId="4552" xr:uid="{00000000-0005-0000-0000-0000F60D0000}"/>
    <cellStyle name="Normal - Style1 4 3" xfId="3368" xr:uid="{00000000-0005-0000-0000-0000F70D0000}"/>
    <cellStyle name="Normal - Style1 4 4" xfId="1974" xr:uid="{00000000-0005-0000-0000-0000F80D0000}"/>
    <cellStyle name="Normal - Style1 5" xfId="1059" xr:uid="{00000000-0005-0000-0000-0000F90D0000}"/>
    <cellStyle name="Normal - Style1 5 2" xfId="6135" xr:uid="{00000000-0005-0000-0000-0000FA0D0000}"/>
    <cellStyle name="Normal - Style1 6" xfId="1060" xr:uid="{00000000-0005-0000-0000-0000FB0D0000}"/>
    <cellStyle name="Normal - Style1 7" xfId="1061" xr:uid="{00000000-0005-0000-0000-0000FC0D0000}"/>
    <cellStyle name="Normal - Style1_FS1210" xfId="1062" xr:uid="{00000000-0005-0000-0000-0000FD0D0000}"/>
    <cellStyle name="Normal - Style2" xfId="1063" xr:uid="{00000000-0005-0000-0000-0000FE0D0000}"/>
    <cellStyle name="Normal - Style3" xfId="1064" xr:uid="{00000000-0005-0000-0000-0000FF0D0000}"/>
    <cellStyle name="Normal - Style4" xfId="1065" xr:uid="{00000000-0005-0000-0000-0000000E0000}"/>
    <cellStyle name="Normal - Style5" xfId="1066" xr:uid="{00000000-0005-0000-0000-0000010E0000}"/>
    <cellStyle name="Normal - Style6" xfId="1067" xr:uid="{00000000-0005-0000-0000-0000020E0000}"/>
    <cellStyle name="Normal - Style7" xfId="1068" xr:uid="{00000000-0005-0000-0000-0000030E0000}"/>
    <cellStyle name="Normal - Style8" xfId="1069" xr:uid="{00000000-0005-0000-0000-0000040E0000}"/>
    <cellStyle name="Normal 10" xfId="1671" xr:uid="{00000000-0005-0000-0000-0000050E0000}"/>
    <cellStyle name="Normal 10 2" xfId="1070" xr:uid="{00000000-0005-0000-0000-0000060E0000}"/>
    <cellStyle name="Normal 10 3" xfId="1071" xr:uid="{00000000-0005-0000-0000-0000070E0000}"/>
    <cellStyle name="Normal 10 3 2" xfId="3372" xr:uid="{00000000-0005-0000-0000-0000080E0000}"/>
    <cellStyle name="Normal 10 4" xfId="3373" xr:uid="{00000000-0005-0000-0000-0000090E0000}"/>
    <cellStyle name="Normal 10 5" xfId="4883" xr:uid="{00000000-0005-0000-0000-00000A0E0000}"/>
    <cellStyle name="Normal 100" xfId="1847" xr:uid="{00000000-0005-0000-0000-00000B0E0000}"/>
    <cellStyle name="Normal 100 2" xfId="2322" xr:uid="{00000000-0005-0000-0000-00000C0E0000}"/>
    <cellStyle name="Normal 100 3" xfId="4105" xr:uid="{00000000-0005-0000-0000-00000D0E0000}"/>
    <cellStyle name="Normal 100 3 2" xfId="4553" xr:uid="{00000000-0005-0000-0000-00000E0E0000}"/>
    <cellStyle name="Normal 101" xfId="1848" xr:uid="{00000000-0005-0000-0000-00000F0E0000}"/>
    <cellStyle name="Normal 101 2" xfId="4112" xr:uid="{00000000-0005-0000-0000-0000100E0000}"/>
    <cellStyle name="Normal 101 2 2" xfId="4555" xr:uid="{00000000-0005-0000-0000-0000110E0000}"/>
    <cellStyle name="Normal 101 3" xfId="4554" xr:uid="{00000000-0005-0000-0000-0000120E0000}"/>
    <cellStyle name="Normal 102" xfId="4115" xr:uid="{00000000-0005-0000-0000-0000130E0000}"/>
    <cellStyle name="Normal 102 2" xfId="4556" xr:uid="{00000000-0005-0000-0000-0000140E0000}"/>
    <cellStyle name="Normal 103" xfId="4119" xr:uid="{00000000-0005-0000-0000-0000150E0000}"/>
    <cellStyle name="Normal 103 2" xfId="5460" xr:uid="{00000000-0005-0000-0000-0000160E0000}"/>
    <cellStyle name="Normal 103 3" xfId="5224" xr:uid="{00000000-0005-0000-0000-0000170E0000}"/>
    <cellStyle name="Normal 103 4" xfId="4557" xr:uid="{00000000-0005-0000-0000-0000180E0000}"/>
    <cellStyle name="Normal 104" xfId="4123" xr:uid="{00000000-0005-0000-0000-0000190E0000}"/>
    <cellStyle name="Normal 104 2" xfId="5463" xr:uid="{00000000-0005-0000-0000-00001A0E0000}"/>
    <cellStyle name="Normal 104 3" xfId="5226" xr:uid="{00000000-0005-0000-0000-00001B0E0000}"/>
    <cellStyle name="Normal 104 4" xfId="4558" xr:uid="{00000000-0005-0000-0000-00001C0E0000}"/>
    <cellStyle name="Normal 105" xfId="4127" xr:uid="{00000000-0005-0000-0000-00001D0E0000}"/>
    <cellStyle name="Normal 105 2" xfId="5464" xr:uid="{00000000-0005-0000-0000-00001E0E0000}"/>
    <cellStyle name="Normal 105 3" xfId="5227" xr:uid="{00000000-0005-0000-0000-00001F0E0000}"/>
    <cellStyle name="Normal 105 4" xfId="4559" xr:uid="{00000000-0005-0000-0000-0000200E0000}"/>
    <cellStyle name="Normal 106" xfId="4134" xr:uid="{00000000-0005-0000-0000-0000210E0000}"/>
    <cellStyle name="Normal 106 2" xfId="5465" xr:uid="{00000000-0005-0000-0000-0000220E0000}"/>
    <cellStyle name="Normal 106 3" xfId="5228" xr:uid="{00000000-0005-0000-0000-0000230E0000}"/>
    <cellStyle name="Normal 106 4" xfId="4560" xr:uid="{00000000-0005-0000-0000-0000240E0000}"/>
    <cellStyle name="Normal 107" xfId="4137" xr:uid="{00000000-0005-0000-0000-0000250E0000}"/>
    <cellStyle name="Normal 107 2" xfId="5466" xr:uid="{00000000-0005-0000-0000-0000260E0000}"/>
    <cellStyle name="Normal 107 3" xfId="5229" xr:uid="{00000000-0005-0000-0000-0000270E0000}"/>
    <cellStyle name="Normal 107 4" xfId="4561" xr:uid="{00000000-0005-0000-0000-0000280E0000}"/>
    <cellStyle name="Normal 108" xfId="4140" xr:uid="{00000000-0005-0000-0000-0000290E0000}"/>
    <cellStyle name="Normal 108 2" xfId="5467" xr:uid="{00000000-0005-0000-0000-00002A0E0000}"/>
    <cellStyle name="Normal 108 3" xfId="5230" xr:uid="{00000000-0005-0000-0000-00002B0E0000}"/>
    <cellStyle name="Normal 108 4" xfId="4562" xr:uid="{00000000-0005-0000-0000-00002C0E0000}"/>
    <cellStyle name="Normal 109" xfId="4143" xr:uid="{00000000-0005-0000-0000-00002D0E0000}"/>
    <cellStyle name="Normal 109 2" xfId="5468" xr:uid="{00000000-0005-0000-0000-00002E0E0000}"/>
    <cellStyle name="Normal 109 3" xfId="5231" xr:uid="{00000000-0005-0000-0000-00002F0E0000}"/>
    <cellStyle name="Normal 109 4" xfId="4563" xr:uid="{00000000-0005-0000-0000-0000300E0000}"/>
    <cellStyle name="Normal 11" xfId="1672" xr:uid="{00000000-0005-0000-0000-0000310E0000}"/>
    <cellStyle name="Normal 11 2" xfId="1072" xr:uid="{00000000-0005-0000-0000-0000320E0000}"/>
    <cellStyle name="Normal 11 2 2" xfId="5393" xr:uid="{00000000-0005-0000-0000-0000330E0000}"/>
    <cellStyle name="Normal 11 2 3" xfId="5663" xr:uid="{00000000-0005-0000-0000-0000340E0000}"/>
    <cellStyle name="Normal 11 2 4" xfId="5757" xr:uid="{00000000-0005-0000-0000-0000350E0000}"/>
    <cellStyle name="Normal 11 2 5" xfId="5179" xr:uid="{00000000-0005-0000-0000-0000360E0000}"/>
    <cellStyle name="Normal 11 2 6" xfId="4564" xr:uid="{00000000-0005-0000-0000-0000370E0000}"/>
    <cellStyle name="Normal 11 2 7" xfId="3374" xr:uid="{00000000-0005-0000-0000-0000380E0000}"/>
    <cellStyle name="Normal 11 2 8" xfId="2361" xr:uid="{00000000-0005-0000-0000-0000390E0000}"/>
    <cellStyle name="Normal 11 3" xfId="4565" xr:uid="{00000000-0005-0000-0000-00003A0E0000}"/>
    <cellStyle name="Normal 11 3 2" xfId="2362" xr:uid="{00000000-0005-0000-0000-00003B0E0000}"/>
    <cellStyle name="Normal 11 4" xfId="4882" xr:uid="{00000000-0005-0000-0000-00003C0E0000}"/>
    <cellStyle name="Normal 110" xfId="4146" xr:uid="{00000000-0005-0000-0000-00003D0E0000}"/>
    <cellStyle name="Normal 110 2" xfId="5469" xr:uid="{00000000-0005-0000-0000-00003E0E0000}"/>
    <cellStyle name="Normal 110 3" xfId="5232" xr:uid="{00000000-0005-0000-0000-00003F0E0000}"/>
    <cellStyle name="Normal 110 4" xfId="4566" xr:uid="{00000000-0005-0000-0000-0000400E0000}"/>
    <cellStyle name="Normal 111" xfId="4149" xr:uid="{00000000-0005-0000-0000-0000410E0000}"/>
    <cellStyle name="Normal 111 2" xfId="5470" xr:uid="{00000000-0005-0000-0000-0000420E0000}"/>
    <cellStyle name="Normal 111 3" xfId="5233" xr:uid="{00000000-0005-0000-0000-0000430E0000}"/>
    <cellStyle name="Normal 111 4" xfId="4567" xr:uid="{00000000-0005-0000-0000-0000440E0000}"/>
    <cellStyle name="Normal 112" xfId="4152" xr:uid="{00000000-0005-0000-0000-0000450E0000}"/>
    <cellStyle name="Normal 112 2" xfId="5471" xr:uid="{00000000-0005-0000-0000-0000460E0000}"/>
    <cellStyle name="Normal 112 3" xfId="5234" xr:uid="{00000000-0005-0000-0000-0000470E0000}"/>
    <cellStyle name="Normal 112 4" xfId="4568" xr:uid="{00000000-0005-0000-0000-0000480E0000}"/>
    <cellStyle name="Normal 113" xfId="4155" xr:uid="{00000000-0005-0000-0000-0000490E0000}"/>
    <cellStyle name="Normal 113 2" xfId="5472" xr:uid="{00000000-0005-0000-0000-00004A0E0000}"/>
    <cellStyle name="Normal 113 3" xfId="5235" xr:uid="{00000000-0005-0000-0000-00004B0E0000}"/>
    <cellStyle name="Normal 113 4" xfId="4569" xr:uid="{00000000-0005-0000-0000-00004C0E0000}"/>
    <cellStyle name="Normal 114" xfId="4158" xr:uid="{00000000-0005-0000-0000-00004D0E0000}"/>
    <cellStyle name="Normal 114 2" xfId="5473" xr:uid="{00000000-0005-0000-0000-00004E0E0000}"/>
    <cellStyle name="Normal 114 3" xfId="5236" xr:uid="{00000000-0005-0000-0000-00004F0E0000}"/>
    <cellStyle name="Normal 114 4" xfId="4570" xr:uid="{00000000-0005-0000-0000-0000500E0000}"/>
    <cellStyle name="Normal 115" xfId="4161" xr:uid="{00000000-0005-0000-0000-0000510E0000}"/>
    <cellStyle name="Normal 115 2" xfId="5481" xr:uid="{00000000-0005-0000-0000-0000520E0000}"/>
    <cellStyle name="Normal 115 3" xfId="5250" xr:uid="{00000000-0005-0000-0000-0000530E0000}"/>
    <cellStyle name="Normal 115 4" xfId="4840" xr:uid="{00000000-0005-0000-0000-0000540E0000}"/>
    <cellStyle name="Normal 116" xfId="4163" xr:uid="{00000000-0005-0000-0000-0000550E0000}"/>
    <cellStyle name="Normal 116 2" xfId="5480" xr:uid="{00000000-0005-0000-0000-0000560E0000}"/>
    <cellStyle name="Normal 116 3" xfId="5249" xr:uid="{00000000-0005-0000-0000-0000570E0000}"/>
    <cellStyle name="Normal 116 4" xfId="4973" xr:uid="{00000000-0005-0000-0000-0000580E0000}"/>
    <cellStyle name="Normal 117" xfId="2325" xr:uid="{00000000-0005-0000-0000-0000590E0000}"/>
    <cellStyle name="Normal 117 2" xfId="5477" xr:uid="{00000000-0005-0000-0000-00005A0E0000}"/>
    <cellStyle name="Normal 117 3" xfId="5244" xr:uid="{00000000-0005-0000-0000-00005B0E0000}"/>
    <cellStyle name="Normal 117 4" xfId="5040" xr:uid="{00000000-0005-0000-0000-00005C0E0000}"/>
    <cellStyle name="Normal 118" xfId="4103" xr:uid="{00000000-0005-0000-0000-00005D0E0000}"/>
    <cellStyle name="Normal 118 2" xfId="5475" xr:uid="{00000000-0005-0000-0000-00005E0E0000}"/>
    <cellStyle name="Normal 118 3" xfId="5241" xr:uid="{00000000-0005-0000-0000-00005F0E0000}"/>
    <cellStyle name="Normal 118 4" xfId="5050" xr:uid="{00000000-0005-0000-0000-0000600E0000}"/>
    <cellStyle name="Normal 119" xfId="4200" xr:uid="{00000000-0005-0000-0000-0000610E0000}"/>
    <cellStyle name="Normal 119 2" xfId="5474" xr:uid="{00000000-0005-0000-0000-0000620E0000}"/>
    <cellStyle name="Normal 119 3" xfId="5240" xr:uid="{00000000-0005-0000-0000-0000630E0000}"/>
    <cellStyle name="Normal 12" xfId="1673" xr:uid="{00000000-0005-0000-0000-0000640E0000}"/>
    <cellStyle name="Normal 12 2" xfId="1073" xr:uid="{00000000-0005-0000-0000-0000650E0000}"/>
    <cellStyle name="Normal 12 2 2" xfId="4572" xr:uid="{00000000-0005-0000-0000-0000660E0000}"/>
    <cellStyle name="Normal 12 2 3" xfId="4571" xr:uid="{00000000-0005-0000-0000-0000670E0000}"/>
    <cellStyle name="Normal 12 2 4" xfId="1849" xr:uid="{00000000-0005-0000-0000-0000680E0000}"/>
    <cellStyle name="Normal 12 3" xfId="3375" xr:uid="{00000000-0005-0000-0000-0000690E0000}"/>
    <cellStyle name="Normal 12 3 2" xfId="4881" xr:uid="{00000000-0005-0000-0000-00006A0E0000}"/>
    <cellStyle name="Normal 120" xfId="3828" xr:uid="{00000000-0005-0000-0000-00006B0E0000}"/>
    <cellStyle name="Normal 120 2" xfId="5482" xr:uid="{00000000-0005-0000-0000-00006C0E0000}"/>
    <cellStyle name="Normal 120 3" xfId="5251" xr:uid="{00000000-0005-0000-0000-00006D0E0000}"/>
    <cellStyle name="Normal 121" xfId="4203" xr:uid="{00000000-0005-0000-0000-00006E0E0000}"/>
    <cellStyle name="Normal 121 2" xfId="5483" xr:uid="{00000000-0005-0000-0000-00006F0E0000}"/>
    <cellStyle name="Normal 121 3" xfId="5252" xr:uid="{00000000-0005-0000-0000-0000700E0000}"/>
    <cellStyle name="Normal 122" xfId="5253" xr:uid="{00000000-0005-0000-0000-0000710E0000}"/>
    <cellStyle name="Normal 122 2" xfId="5484" xr:uid="{00000000-0005-0000-0000-0000720E0000}"/>
    <cellStyle name="Normal 123" xfId="5254" xr:uid="{00000000-0005-0000-0000-0000730E0000}"/>
    <cellStyle name="Normal 123 2" xfId="5485" xr:uid="{00000000-0005-0000-0000-0000740E0000}"/>
    <cellStyle name="Normal 124" xfId="5255" xr:uid="{00000000-0005-0000-0000-0000750E0000}"/>
    <cellStyle name="Normal 124 2" xfId="5486" xr:uid="{00000000-0005-0000-0000-0000760E0000}"/>
    <cellStyle name="Normal 125" xfId="5256" xr:uid="{00000000-0005-0000-0000-0000770E0000}"/>
    <cellStyle name="Normal 125 2" xfId="5487" xr:uid="{00000000-0005-0000-0000-0000780E0000}"/>
    <cellStyle name="Normal 126" xfId="5257" xr:uid="{00000000-0005-0000-0000-0000790E0000}"/>
    <cellStyle name="Normal 126 2" xfId="5488" xr:uid="{00000000-0005-0000-0000-00007A0E0000}"/>
    <cellStyle name="Normal 127" xfId="5258" xr:uid="{00000000-0005-0000-0000-00007B0E0000}"/>
    <cellStyle name="Normal 127 2" xfId="5489" xr:uid="{00000000-0005-0000-0000-00007C0E0000}"/>
    <cellStyle name="Normal 128" xfId="5259" xr:uid="{00000000-0005-0000-0000-00007D0E0000}"/>
    <cellStyle name="Normal 128 2" xfId="5490" xr:uid="{00000000-0005-0000-0000-00007E0E0000}"/>
    <cellStyle name="Normal 129" xfId="5260" xr:uid="{00000000-0005-0000-0000-00007F0E0000}"/>
    <cellStyle name="Normal 129 2" xfId="5491" xr:uid="{00000000-0005-0000-0000-0000800E0000}"/>
    <cellStyle name="Normal 13" xfId="1674" xr:uid="{00000000-0005-0000-0000-0000810E0000}"/>
    <cellStyle name="Normal 13 2" xfId="1074" xr:uid="{00000000-0005-0000-0000-0000820E0000}"/>
    <cellStyle name="Normal 13 2 2" xfId="5394" xr:uid="{00000000-0005-0000-0000-0000830E0000}"/>
    <cellStyle name="Normal 13 2 3" xfId="5664" xr:uid="{00000000-0005-0000-0000-0000840E0000}"/>
    <cellStyle name="Normal 13 2 4" xfId="5758" xr:uid="{00000000-0005-0000-0000-0000850E0000}"/>
    <cellStyle name="Normal 13 2 5" xfId="5180" xr:uid="{00000000-0005-0000-0000-0000860E0000}"/>
    <cellStyle name="Normal 13 2 6" xfId="4573" xr:uid="{00000000-0005-0000-0000-0000870E0000}"/>
    <cellStyle name="Normal 13 3" xfId="1889" xr:uid="{00000000-0005-0000-0000-0000880E0000}"/>
    <cellStyle name="Normal 13 3 2" xfId="4575" xr:uid="{00000000-0005-0000-0000-0000890E0000}"/>
    <cellStyle name="Normal 13 3 3" xfId="4574" xr:uid="{00000000-0005-0000-0000-00008A0E0000}"/>
    <cellStyle name="Normal 13 4" xfId="3376" xr:uid="{00000000-0005-0000-0000-00008B0E0000}"/>
    <cellStyle name="Normal 13 4 2" xfId="4880" xr:uid="{00000000-0005-0000-0000-00008C0E0000}"/>
    <cellStyle name="Normal 13_160800B1 CPI09 โปรแกรมคอมพิวเตอร์ - BOI" xfId="3377" xr:uid="{00000000-0005-0000-0000-00008D0E0000}"/>
    <cellStyle name="Normal 130" xfId="5261" xr:uid="{00000000-0005-0000-0000-00008E0E0000}"/>
    <cellStyle name="Normal 130 2" xfId="5492" xr:uid="{00000000-0005-0000-0000-00008F0E0000}"/>
    <cellStyle name="Normal 131" xfId="5262" xr:uid="{00000000-0005-0000-0000-0000900E0000}"/>
    <cellStyle name="Normal 131 2" xfId="5493" xr:uid="{00000000-0005-0000-0000-0000910E0000}"/>
    <cellStyle name="Normal 132" xfId="5263" xr:uid="{00000000-0005-0000-0000-0000920E0000}"/>
    <cellStyle name="Normal 132 2" xfId="5494" xr:uid="{00000000-0005-0000-0000-0000930E0000}"/>
    <cellStyle name="Normal 133" xfId="5264" xr:uid="{00000000-0005-0000-0000-0000940E0000}"/>
    <cellStyle name="Normal 133 2" xfId="5495" xr:uid="{00000000-0005-0000-0000-0000950E0000}"/>
    <cellStyle name="Normal 134" xfId="5265" xr:uid="{00000000-0005-0000-0000-0000960E0000}"/>
    <cellStyle name="Normal 134 2" xfId="5496" xr:uid="{00000000-0005-0000-0000-0000970E0000}"/>
    <cellStyle name="Normal 135" xfId="5266" xr:uid="{00000000-0005-0000-0000-0000980E0000}"/>
    <cellStyle name="Normal 135 2" xfId="5497" xr:uid="{00000000-0005-0000-0000-0000990E0000}"/>
    <cellStyle name="Normal 136" xfId="5267" xr:uid="{00000000-0005-0000-0000-00009A0E0000}"/>
    <cellStyle name="Normal 136 2" xfId="5498" xr:uid="{00000000-0005-0000-0000-00009B0E0000}"/>
    <cellStyle name="Normal 137" xfId="5268" xr:uid="{00000000-0005-0000-0000-00009C0E0000}"/>
    <cellStyle name="Normal 137 2" xfId="5499" xr:uid="{00000000-0005-0000-0000-00009D0E0000}"/>
    <cellStyle name="Normal 138" xfId="5269" xr:uid="{00000000-0005-0000-0000-00009E0E0000}"/>
    <cellStyle name="Normal 138 2" xfId="5500" xr:uid="{00000000-0005-0000-0000-00009F0E0000}"/>
    <cellStyle name="Normal 139" xfId="5270" xr:uid="{00000000-0005-0000-0000-0000A00E0000}"/>
    <cellStyle name="Normal 139 2" xfId="5501" xr:uid="{00000000-0005-0000-0000-0000A10E0000}"/>
    <cellStyle name="Normal 14" xfId="1075" xr:uid="{00000000-0005-0000-0000-0000A20E0000}"/>
    <cellStyle name="Normal 14 2" xfId="1975" xr:uid="{00000000-0005-0000-0000-0000A30E0000}"/>
    <cellStyle name="Normal 14 2 2" xfId="5395" xr:uid="{00000000-0005-0000-0000-0000A40E0000}"/>
    <cellStyle name="Normal 14 2 3" xfId="5665" xr:uid="{00000000-0005-0000-0000-0000A50E0000}"/>
    <cellStyle name="Normal 14 2 4" xfId="5759" xr:uid="{00000000-0005-0000-0000-0000A60E0000}"/>
    <cellStyle name="Normal 14 2 5" xfId="5181" xr:uid="{00000000-0005-0000-0000-0000A70E0000}"/>
    <cellStyle name="Normal 14 2 6" xfId="4577" xr:uid="{00000000-0005-0000-0000-0000A80E0000}"/>
    <cellStyle name="Normal 14 2 7" xfId="3378" xr:uid="{00000000-0005-0000-0000-0000A90E0000}"/>
    <cellStyle name="Normal 14 3" xfId="4578" xr:uid="{00000000-0005-0000-0000-0000AA0E0000}"/>
    <cellStyle name="Normal 14 4" xfId="4579" xr:uid="{00000000-0005-0000-0000-0000AB0E0000}"/>
    <cellStyle name="Normal 14 5" xfId="4576" xr:uid="{00000000-0005-0000-0000-0000AC0E0000}"/>
    <cellStyle name="Normal 14 6" xfId="6168" xr:uid="{00000000-0005-0000-0000-0000AD0E0000}"/>
    <cellStyle name="Normal 14 7" xfId="1782" xr:uid="{00000000-0005-0000-0000-0000AE0E0000}"/>
    <cellStyle name="Normal 140" xfId="5271" xr:uid="{00000000-0005-0000-0000-0000AF0E0000}"/>
    <cellStyle name="Normal 140 2" xfId="5502" xr:uid="{00000000-0005-0000-0000-0000B00E0000}"/>
    <cellStyle name="Normal 141" xfId="5272" xr:uid="{00000000-0005-0000-0000-0000B10E0000}"/>
    <cellStyle name="Normal 141 2" xfId="5503" xr:uid="{00000000-0005-0000-0000-0000B20E0000}"/>
    <cellStyle name="Normal 142" xfId="5273" xr:uid="{00000000-0005-0000-0000-0000B30E0000}"/>
    <cellStyle name="Normal 142 2" xfId="5504" xr:uid="{00000000-0005-0000-0000-0000B40E0000}"/>
    <cellStyle name="Normal 143" xfId="5274" xr:uid="{00000000-0005-0000-0000-0000B50E0000}"/>
    <cellStyle name="Normal 143 2" xfId="5505" xr:uid="{00000000-0005-0000-0000-0000B60E0000}"/>
    <cellStyle name="Normal 144" xfId="5275" xr:uid="{00000000-0005-0000-0000-0000B70E0000}"/>
    <cellStyle name="Normal 144 2" xfId="5506" xr:uid="{00000000-0005-0000-0000-0000B80E0000}"/>
    <cellStyle name="Normal 145" xfId="5276" xr:uid="{00000000-0005-0000-0000-0000B90E0000}"/>
    <cellStyle name="Normal 145 2" xfId="5507" xr:uid="{00000000-0005-0000-0000-0000BA0E0000}"/>
    <cellStyle name="Normal 146" xfId="5277" xr:uid="{00000000-0005-0000-0000-0000BB0E0000}"/>
    <cellStyle name="Normal 146 2" xfId="5508" xr:uid="{00000000-0005-0000-0000-0000BC0E0000}"/>
    <cellStyle name="Normal 147" xfId="5278" xr:uid="{00000000-0005-0000-0000-0000BD0E0000}"/>
    <cellStyle name="Normal 147 2" xfId="5509" xr:uid="{00000000-0005-0000-0000-0000BE0E0000}"/>
    <cellStyle name="Normal 148" xfId="5279" xr:uid="{00000000-0005-0000-0000-0000BF0E0000}"/>
    <cellStyle name="Normal 148 2" xfId="5510" xr:uid="{00000000-0005-0000-0000-0000C00E0000}"/>
    <cellStyle name="Normal 149" xfId="5280" xr:uid="{00000000-0005-0000-0000-0000C10E0000}"/>
    <cellStyle name="Normal 149 2" xfId="5511" xr:uid="{00000000-0005-0000-0000-0000C20E0000}"/>
    <cellStyle name="Normal 15" xfId="1076" xr:uid="{00000000-0005-0000-0000-0000C30E0000}"/>
    <cellStyle name="Normal 15 2" xfId="2250" xr:uid="{00000000-0005-0000-0000-0000C40E0000}"/>
    <cellStyle name="Normal 15 2 2" xfId="5963" xr:uid="{00000000-0005-0000-0000-0000C50E0000}"/>
    <cellStyle name="Normal 15 2 3" xfId="4580" xr:uid="{00000000-0005-0000-0000-0000C60E0000}"/>
    <cellStyle name="Normal 15 3" xfId="3379" xr:uid="{00000000-0005-0000-0000-0000C70E0000}"/>
    <cellStyle name="Normal 15 3 2" xfId="4581" xr:uid="{00000000-0005-0000-0000-0000C80E0000}"/>
    <cellStyle name="Normal 15 4" xfId="5065" xr:uid="{00000000-0005-0000-0000-0000C90E0000}"/>
    <cellStyle name="Normal 15 5" xfId="5855" xr:uid="{00000000-0005-0000-0000-0000CA0E0000}"/>
    <cellStyle name="Normal 15 6" xfId="2114" xr:uid="{00000000-0005-0000-0000-0000CB0E0000}"/>
    <cellStyle name="Normal 15 7" xfId="1890" xr:uid="{00000000-0005-0000-0000-0000CC0E0000}"/>
    <cellStyle name="Normal 150" xfId="5281" xr:uid="{00000000-0005-0000-0000-0000CD0E0000}"/>
    <cellStyle name="Normal 150 2" xfId="5512" xr:uid="{00000000-0005-0000-0000-0000CE0E0000}"/>
    <cellStyle name="Normal 151" xfId="5282" xr:uid="{00000000-0005-0000-0000-0000CF0E0000}"/>
    <cellStyle name="Normal 151 2" xfId="5513" xr:uid="{00000000-0005-0000-0000-0000D00E0000}"/>
    <cellStyle name="Normal 152" xfId="5283" xr:uid="{00000000-0005-0000-0000-0000D10E0000}"/>
    <cellStyle name="Normal 152 2" xfId="5514" xr:uid="{00000000-0005-0000-0000-0000D20E0000}"/>
    <cellStyle name="Normal 153" xfId="5284" xr:uid="{00000000-0005-0000-0000-0000D30E0000}"/>
    <cellStyle name="Normal 153 2" xfId="5515" xr:uid="{00000000-0005-0000-0000-0000D40E0000}"/>
    <cellStyle name="Normal 154" xfId="5285" xr:uid="{00000000-0005-0000-0000-0000D50E0000}"/>
    <cellStyle name="Normal 154 2" xfId="5516" xr:uid="{00000000-0005-0000-0000-0000D60E0000}"/>
    <cellStyle name="Normal 155" xfId="5286" xr:uid="{00000000-0005-0000-0000-0000D70E0000}"/>
    <cellStyle name="Normal 155 2" xfId="5517" xr:uid="{00000000-0005-0000-0000-0000D80E0000}"/>
    <cellStyle name="Normal 156" xfId="5287" xr:uid="{00000000-0005-0000-0000-0000D90E0000}"/>
    <cellStyle name="Normal 156 2" xfId="5518" xr:uid="{00000000-0005-0000-0000-0000DA0E0000}"/>
    <cellStyle name="Normal 157" xfId="5288" xr:uid="{00000000-0005-0000-0000-0000DB0E0000}"/>
    <cellStyle name="Normal 157 2" xfId="5519" xr:uid="{00000000-0005-0000-0000-0000DC0E0000}"/>
    <cellStyle name="Normal 158" xfId="5289" xr:uid="{00000000-0005-0000-0000-0000DD0E0000}"/>
    <cellStyle name="Normal 158 2" xfId="5520" xr:uid="{00000000-0005-0000-0000-0000DE0E0000}"/>
    <cellStyle name="Normal 159" xfId="5290" xr:uid="{00000000-0005-0000-0000-0000DF0E0000}"/>
    <cellStyle name="Normal 159 2" xfId="5521" xr:uid="{00000000-0005-0000-0000-0000E00E0000}"/>
    <cellStyle name="Normal 16" xfId="1077" xr:uid="{00000000-0005-0000-0000-0000E10E0000}"/>
    <cellStyle name="Normal 16 2" xfId="2253" xr:uid="{00000000-0005-0000-0000-0000E20E0000}"/>
    <cellStyle name="Normal 16 2 2" xfId="5966" xr:uid="{00000000-0005-0000-0000-0000E30E0000}"/>
    <cellStyle name="Normal 16 2 3" xfId="4582" xr:uid="{00000000-0005-0000-0000-0000E40E0000}"/>
    <cellStyle name="Normal 16 3" xfId="3380" xr:uid="{00000000-0005-0000-0000-0000E50E0000}"/>
    <cellStyle name="Normal 16 3 2" xfId="4879" xr:uid="{00000000-0005-0000-0000-0000E60E0000}"/>
    <cellStyle name="Normal 16 4" xfId="5068" xr:uid="{00000000-0005-0000-0000-0000E70E0000}"/>
    <cellStyle name="Normal 16 5" xfId="5858" xr:uid="{00000000-0005-0000-0000-0000E80E0000}"/>
    <cellStyle name="Normal 16 6" xfId="2117" xr:uid="{00000000-0005-0000-0000-0000E90E0000}"/>
    <cellStyle name="Normal 16 7" xfId="1894" xr:uid="{00000000-0005-0000-0000-0000EA0E0000}"/>
    <cellStyle name="Normal 160" xfId="5291" xr:uid="{00000000-0005-0000-0000-0000EB0E0000}"/>
    <cellStyle name="Normal 160 2" xfId="5522" xr:uid="{00000000-0005-0000-0000-0000EC0E0000}"/>
    <cellStyle name="Normal 161" xfId="5292" xr:uid="{00000000-0005-0000-0000-0000ED0E0000}"/>
    <cellStyle name="Normal 161 2" xfId="5523" xr:uid="{00000000-0005-0000-0000-0000EE0E0000}"/>
    <cellStyle name="Normal 162" xfId="5293" xr:uid="{00000000-0005-0000-0000-0000EF0E0000}"/>
    <cellStyle name="Normal 162 2" xfId="5524" xr:uid="{00000000-0005-0000-0000-0000F00E0000}"/>
    <cellStyle name="Normal 163" xfId="5294" xr:uid="{00000000-0005-0000-0000-0000F10E0000}"/>
    <cellStyle name="Normal 163 2" xfId="5525" xr:uid="{00000000-0005-0000-0000-0000F20E0000}"/>
    <cellStyle name="Normal 164" xfId="5295" xr:uid="{00000000-0005-0000-0000-0000F30E0000}"/>
    <cellStyle name="Normal 164 2" xfId="5526" xr:uid="{00000000-0005-0000-0000-0000F40E0000}"/>
    <cellStyle name="Normal 165" xfId="5296" xr:uid="{00000000-0005-0000-0000-0000F50E0000}"/>
    <cellStyle name="Normal 165 2" xfId="5527" xr:uid="{00000000-0005-0000-0000-0000F60E0000}"/>
    <cellStyle name="Normal 166" xfId="5297" xr:uid="{00000000-0005-0000-0000-0000F70E0000}"/>
    <cellStyle name="Normal 167" xfId="5301" xr:uid="{00000000-0005-0000-0000-0000F80E0000}"/>
    <cellStyle name="Normal 167 2" xfId="5530" xr:uid="{00000000-0005-0000-0000-0000F90E0000}"/>
    <cellStyle name="Normal 168" xfId="5305" xr:uid="{00000000-0005-0000-0000-0000FA0E0000}"/>
    <cellStyle name="Normal 168 2" xfId="5535" xr:uid="{00000000-0005-0000-0000-0000FB0E0000}"/>
    <cellStyle name="Normal 169" xfId="5308" xr:uid="{00000000-0005-0000-0000-0000FC0E0000}"/>
    <cellStyle name="Normal 17" xfId="1078" xr:uid="{00000000-0005-0000-0000-0000FD0E0000}"/>
    <cellStyle name="Normal 17 2" xfId="1079" xr:uid="{00000000-0005-0000-0000-0000FE0E0000}"/>
    <cellStyle name="Normal 17 2 2" xfId="5969" xr:uid="{00000000-0005-0000-0000-0000FF0E0000}"/>
    <cellStyle name="Normal 17 2 3" xfId="4583" xr:uid="{00000000-0005-0000-0000-0000000F0000}"/>
    <cellStyle name="Normal 17 2 4" xfId="2256" xr:uid="{00000000-0005-0000-0000-0000010F0000}"/>
    <cellStyle name="Normal 17 3" xfId="3381" xr:uid="{00000000-0005-0000-0000-0000020F0000}"/>
    <cellStyle name="Normal 17 3 2" xfId="4878" xr:uid="{00000000-0005-0000-0000-0000030F0000}"/>
    <cellStyle name="Normal 17 4" xfId="5071" xr:uid="{00000000-0005-0000-0000-0000040F0000}"/>
    <cellStyle name="Normal 17 5" xfId="5861" xr:uid="{00000000-0005-0000-0000-0000050F0000}"/>
    <cellStyle name="Normal 17 6" xfId="2120" xr:uid="{00000000-0005-0000-0000-0000060F0000}"/>
    <cellStyle name="Normal 17 7" xfId="1898" xr:uid="{00000000-0005-0000-0000-0000070F0000}"/>
    <cellStyle name="Normal 170" xfId="5317" xr:uid="{00000000-0005-0000-0000-0000080F0000}"/>
    <cellStyle name="Normal 171" xfId="5315" xr:uid="{00000000-0005-0000-0000-0000090F0000}"/>
    <cellStyle name="Normal 172" xfId="5316" xr:uid="{00000000-0005-0000-0000-00000A0F0000}"/>
    <cellStyle name="Normal 173" xfId="5334" xr:uid="{00000000-0005-0000-0000-00000B0F0000}"/>
    <cellStyle name="Normal 174" xfId="5311" xr:uid="{00000000-0005-0000-0000-00000C0F0000}"/>
    <cellStyle name="Normal 175" xfId="5310" xr:uid="{00000000-0005-0000-0000-00000D0F0000}"/>
    <cellStyle name="Normal 176" xfId="5314" xr:uid="{00000000-0005-0000-0000-00000E0F0000}"/>
    <cellStyle name="Normal 177" xfId="5313" xr:uid="{00000000-0005-0000-0000-00000F0F0000}"/>
    <cellStyle name="Normal 178" xfId="5312" xr:uid="{00000000-0005-0000-0000-0000100F0000}"/>
    <cellStyle name="Normal 179" xfId="5309" xr:uid="{00000000-0005-0000-0000-0000110F0000}"/>
    <cellStyle name="Normal 18" xfId="1080" xr:uid="{00000000-0005-0000-0000-0000120F0000}"/>
    <cellStyle name="Normal 18 2" xfId="2258" xr:uid="{00000000-0005-0000-0000-0000130F0000}"/>
    <cellStyle name="Normal 18 2 2" xfId="5971" xr:uid="{00000000-0005-0000-0000-0000140F0000}"/>
    <cellStyle name="Normal 18 2 3" xfId="4584" xr:uid="{00000000-0005-0000-0000-0000150F0000}"/>
    <cellStyle name="Normal 18 3" xfId="3382" xr:uid="{00000000-0005-0000-0000-0000160F0000}"/>
    <cellStyle name="Normal 18 3 2" xfId="4877" xr:uid="{00000000-0005-0000-0000-0000170F0000}"/>
    <cellStyle name="Normal 18 4" xfId="5073" xr:uid="{00000000-0005-0000-0000-0000180F0000}"/>
    <cellStyle name="Normal 18 5" xfId="5863" xr:uid="{00000000-0005-0000-0000-0000190F0000}"/>
    <cellStyle name="Normal 18 6" xfId="2122" xr:uid="{00000000-0005-0000-0000-00001A0F0000}"/>
    <cellStyle name="Normal 18 7" xfId="1900" xr:uid="{00000000-0005-0000-0000-00001B0F0000}"/>
    <cellStyle name="Normal 180" xfId="5319" xr:uid="{00000000-0005-0000-0000-00001C0F0000}"/>
    <cellStyle name="Normal 181" xfId="5331" xr:uid="{00000000-0005-0000-0000-00001D0F0000}"/>
    <cellStyle name="Normal 182" xfId="5340" xr:uid="{00000000-0005-0000-0000-00001E0F0000}"/>
    <cellStyle name="Normal 183" xfId="5322" xr:uid="{00000000-0005-0000-0000-00001F0F0000}"/>
    <cellStyle name="Normal 184" xfId="5327" xr:uid="{00000000-0005-0000-0000-0000200F0000}"/>
    <cellStyle name="Normal 185" xfId="5338" xr:uid="{00000000-0005-0000-0000-0000210F0000}"/>
    <cellStyle name="Normal 186" xfId="5330" xr:uid="{00000000-0005-0000-0000-0000220F0000}"/>
    <cellStyle name="Normal 187" xfId="5339" xr:uid="{00000000-0005-0000-0000-0000230F0000}"/>
    <cellStyle name="Normal 188" xfId="5337" xr:uid="{00000000-0005-0000-0000-0000240F0000}"/>
    <cellStyle name="Normal 189" xfId="5341" xr:uid="{00000000-0005-0000-0000-0000250F0000}"/>
    <cellStyle name="Normal 19" xfId="1902" xr:uid="{00000000-0005-0000-0000-0000260F0000}"/>
    <cellStyle name="Normal 19 2" xfId="2260" xr:uid="{00000000-0005-0000-0000-0000270F0000}"/>
    <cellStyle name="Normal 19 2 2" xfId="5973" xr:uid="{00000000-0005-0000-0000-0000280F0000}"/>
    <cellStyle name="Normal 19 2 3" xfId="4585" xr:uid="{00000000-0005-0000-0000-0000290F0000}"/>
    <cellStyle name="Normal 19 3" xfId="3383" xr:uid="{00000000-0005-0000-0000-00002A0F0000}"/>
    <cellStyle name="Normal 19 3 2" xfId="4876" xr:uid="{00000000-0005-0000-0000-00002B0F0000}"/>
    <cellStyle name="Normal 19 4" xfId="5075" xr:uid="{00000000-0005-0000-0000-00002C0F0000}"/>
    <cellStyle name="Normal 19 5" xfId="5865" xr:uid="{00000000-0005-0000-0000-00002D0F0000}"/>
    <cellStyle name="Normal 19 6" xfId="2124" xr:uid="{00000000-0005-0000-0000-00002E0F0000}"/>
    <cellStyle name="Normal 190" xfId="5356" xr:uid="{00000000-0005-0000-0000-00002F0F0000}"/>
    <cellStyle name="Normal 191" xfId="5357" xr:uid="{00000000-0005-0000-0000-0000300F0000}"/>
    <cellStyle name="Normal 192" xfId="5359" xr:uid="{00000000-0005-0000-0000-0000310F0000}"/>
    <cellStyle name="Normal 193" xfId="5419" xr:uid="{00000000-0005-0000-0000-0000320F0000}"/>
    <cellStyle name="Normal 194" xfId="5615" xr:uid="{00000000-0005-0000-0000-0000330F0000}"/>
    <cellStyle name="Normal 195" xfId="5602" xr:uid="{00000000-0005-0000-0000-0000340F0000}"/>
    <cellStyle name="Normal 196" xfId="5608" xr:uid="{00000000-0005-0000-0000-0000350F0000}"/>
    <cellStyle name="Normal 197" xfId="5611" xr:uid="{00000000-0005-0000-0000-0000360F0000}"/>
    <cellStyle name="Normal 198" xfId="5607" xr:uid="{00000000-0005-0000-0000-0000370F0000}"/>
    <cellStyle name="Normal 199" xfId="5612" xr:uid="{00000000-0005-0000-0000-0000380F0000}"/>
    <cellStyle name="Normal 2" xfId="1081" xr:uid="{00000000-0005-0000-0000-0000390F0000}"/>
    <cellStyle name="Normal 2 10" xfId="3385" xr:uid="{00000000-0005-0000-0000-00003A0F0000}"/>
    <cellStyle name="Normal 2 10 2" xfId="2360" xr:uid="{00000000-0005-0000-0000-00003B0F0000}"/>
    <cellStyle name="Normal 2 11" xfId="3386" xr:uid="{00000000-0005-0000-0000-00003C0F0000}"/>
    <cellStyle name="Normal 2 12" xfId="3387" xr:uid="{00000000-0005-0000-0000-00003D0F0000}"/>
    <cellStyle name="Normal 2 13" xfId="3388" xr:uid="{00000000-0005-0000-0000-00003E0F0000}"/>
    <cellStyle name="Normal 2 13 2 3 3 3 2" xfId="1082" xr:uid="{00000000-0005-0000-0000-00003F0F0000}"/>
    <cellStyle name="Normal 2 13 2 3 3 3 2 2" xfId="2245" xr:uid="{00000000-0005-0000-0000-0000400F0000}"/>
    <cellStyle name="Normal 2 13 2 3 3 3 2 2 2" xfId="5396" xr:uid="{00000000-0005-0000-0000-0000410F0000}"/>
    <cellStyle name="Normal 2 13 2 3 3 3 2 2 3" xfId="5958" xr:uid="{00000000-0005-0000-0000-0000420F0000}"/>
    <cellStyle name="Normal 2 13 2 3 3 3 2 2 4" xfId="5064" xr:uid="{00000000-0005-0000-0000-0000430F0000}"/>
    <cellStyle name="Normal 2 13 2 3 3 3 2 3" xfId="3389" xr:uid="{00000000-0005-0000-0000-0000440F0000}"/>
    <cellStyle name="Normal 2 13 2 3 3 3 2 3 2" xfId="5666" xr:uid="{00000000-0005-0000-0000-0000450F0000}"/>
    <cellStyle name="Normal 2 13 2 3 3 3 2 4" xfId="5760" xr:uid="{00000000-0005-0000-0000-0000460F0000}"/>
    <cellStyle name="Normal 2 13 2 3 3 3 2 5" xfId="5182" xr:uid="{00000000-0005-0000-0000-0000470F0000}"/>
    <cellStyle name="Normal 2 13 2 3 3 3 2 6" xfId="5849" xr:uid="{00000000-0005-0000-0000-0000480F0000}"/>
    <cellStyle name="Normal 2 13 2 3 3 3 2 7" xfId="4586" xr:uid="{00000000-0005-0000-0000-0000490F0000}"/>
    <cellStyle name="Normal 2 13 2 3 3 3 2 8" xfId="2111" xr:uid="{00000000-0005-0000-0000-00004A0F0000}"/>
    <cellStyle name="Normal 2 14" xfId="3390" xr:uid="{00000000-0005-0000-0000-00004B0F0000}"/>
    <cellStyle name="Normal 2 15" xfId="3391" xr:uid="{00000000-0005-0000-0000-00004C0F0000}"/>
    <cellStyle name="Normal 2 16" xfId="3392" xr:uid="{00000000-0005-0000-0000-00004D0F0000}"/>
    <cellStyle name="Normal 2 17" xfId="3393" xr:uid="{00000000-0005-0000-0000-00004E0F0000}"/>
    <cellStyle name="Normal 2 18" xfId="3394" xr:uid="{00000000-0005-0000-0000-00004F0F0000}"/>
    <cellStyle name="Normal 2 19" xfId="3395" xr:uid="{00000000-0005-0000-0000-0000500F0000}"/>
    <cellStyle name="Normal 2 2" xfId="1083" xr:uid="{00000000-0005-0000-0000-0000510F0000}"/>
    <cellStyle name="Normal 2 2 10" xfId="3396" xr:uid="{00000000-0005-0000-0000-0000520F0000}"/>
    <cellStyle name="Normal 2 2 11" xfId="3397" xr:uid="{00000000-0005-0000-0000-0000530F0000}"/>
    <cellStyle name="Normal 2 2 12" xfId="3398" xr:uid="{00000000-0005-0000-0000-0000540F0000}"/>
    <cellStyle name="Normal 2 2 13" xfId="3399" xr:uid="{00000000-0005-0000-0000-0000550F0000}"/>
    <cellStyle name="Normal 2 2 14" xfId="3400" xr:uid="{00000000-0005-0000-0000-0000560F0000}"/>
    <cellStyle name="Normal 2 2 15" xfId="3401" xr:uid="{00000000-0005-0000-0000-0000570F0000}"/>
    <cellStyle name="Normal 2 2 16" xfId="3402" xr:uid="{00000000-0005-0000-0000-0000580F0000}"/>
    <cellStyle name="Normal 2 2 17" xfId="3403" xr:uid="{00000000-0005-0000-0000-0000590F0000}"/>
    <cellStyle name="Normal 2 2 18" xfId="3404" xr:uid="{00000000-0005-0000-0000-00005A0F0000}"/>
    <cellStyle name="Normal 2 2 19" xfId="3405" xr:uid="{00000000-0005-0000-0000-00005B0F0000}"/>
    <cellStyle name="Normal 2 2 2" xfId="1084" xr:uid="{00000000-0005-0000-0000-00005C0F0000}"/>
    <cellStyle name="Normal 2 2 2 2" xfId="1085" xr:uid="{00000000-0005-0000-0000-00005D0F0000}"/>
    <cellStyle name="Normal 2 2 2 2 2" xfId="1086" xr:uid="{00000000-0005-0000-0000-00005E0F0000}"/>
    <cellStyle name="Normal 2 2 2 2 2 2" xfId="3407" xr:uid="{00000000-0005-0000-0000-00005F0F0000}"/>
    <cellStyle name="Normal 2 2 2 3" xfId="1087" xr:uid="{00000000-0005-0000-0000-0000600F0000}"/>
    <cellStyle name="Normal 2 2 2 4" xfId="1088" xr:uid="{00000000-0005-0000-0000-0000610F0000}"/>
    <cellStyle name="Normal 2 2 2 5" xfId="1089" xr:uid="{00000000-0005-0000-0000-0000620F0000}"/>
    <cellStyle name="Normal 2 2 2 6" xfId="1090" xr:uid="{00000000-0005-0000-0000-0000630F0000}"/>
    <cellStyle name="Normal 2 2 2 7" xfId="1091" xr:uid="{00000000-0005-0000-0000-0000640F0000}"/>
    <cellStyle name="Normal 2 2 2 8" xfId="1092" xr:uid="{00000000-0005-0000-0000-0000650F0000}"/>
    <cellStyle name="Normal 2 2 2 8 2" xfId="3406" xr:uid="{00000000-0005-0000-0000-0000660F0000}"/>
    <cellStyle name="Normal 2 2 20" xfId="3408" xr:uid="{00000000-0005-0000-0000-0000670F0000}"/>
    <cellStyle name="Normal 2 2 21" xfId="3409" xr:uid="{00000000-0005-0000-0000-0000680F0000}"/>
    <cellStyle name="Normal 2 2 22" xfId="3410" xr:uid="{00000000-0005-0000-0000-0000690F0000}"/>
    <cellStyle name="Normal 2 2 23" xfId="3411" xr:uid="{00000000-0005-0000-0000-00006A0F0000}"/>
    <cellStyle name="Normal 2 2 24" xfId="3412" xr:uid="{00000000-0005-0000-0000-00006B0F0000}"/>
    <cellStyle name="Normal 2 2 25" xfId="3413" xr:uid="{00000000-0005-0000-0000-00006C0F0000}"/>
    <cellStyle name="Normal 2 2 26" xfId="3414" xr:uid="{00000000-0005-0000-0000-00006D0F0000}"/>
    <cellStyle name="Normal 2 2 27" xfId="3415" xr:uid="{00000000-0005-0000-0000-00006E0F0000}"/>
    <cellStyle name="Normal 2 2 28" xfId="3416" xr:uid="{00000000-0005-0000-0000-00006F0F0000}"/>
    <cellStyle name="Normal 2 2 29" xfId="3417" xr:uid="{00000000-0005-0000-0000-0000700F0000}"/>
    <cellStyle name="Normal 2 2 3" xfId="1093" xr:uid="{00000000-0005-0000-0000-0000710F0000}"/>
    <cellStyle name="Normal 2 2 3 2" xfId="1094" xr:uid="{00000000-0005-0000-0000-0000720F0000}"/>
    <cellStyle name="Normal 2 2 3 3" xfId="1095" xr:uid="{00000000-0005-0000-0000-0000730F0000}"/>
    <cellStyle name="Normal 2 2 3 4" xfId="1096" xr:uid="{00000000-0005-0000-0000-0000740F0000}"/>
    <cellStyle name="Normal 2 2 3 5" xfId="1097" xr:uid="{00000000-0005-0000-0000-0000750F0000}"/>
    <cellStyle name="Normal 2 2 3 6" xfId="1098" xr:uid="{00000000-0005-0000-0000-0000760F0000}"/>
    <cellStyle name="Normal 2 2 3 7" xfId="1099" xr:uid="{00000000-0005-0000-0000-0000770F0000}"/>
    <cellStyle name="Normal 2 2 3 8" xfId="3418" xr:uid="{00000000-0005-0000-0000-0000780F0000}"/>
    <cellStyle name="Normal 2 2 3 8 2" xfId="4587" xr:uid="{00000000-0005-0000-0000-0000790F0000}"/>
    <cellStyle name="Normal 2 2 3 9" xfId="1850" xr:uid="{00000000-0005-0000-0000-00007A0F0000}"/>
    <cellStyle name="Normal 2 2 30" xfId="3419" xr:uid="{00000000-0005-0000-0000-00007B0F0000}"/>
    <cellStyle name="Normal 2 2 31" xfId="3420" xr:uid="{00000000-0005-0000-0000-00007C0F0000}"/>
    <cellStyle name="Normal 2 2 32" xfId="3421" xr:uid="{00000000-0005-0000-0000-00007D0F0000}"/>
    <cellStyle name="Normal 2 2 33" xfId="3422" xr:uid="{00000000-0005-0000-0000-00007E0F0000}"/>
    <cellStyle name="Normal 2 2 34" xfId="3423" xr:uid="{00000000-0005-0000-0000-00007F0F0000}"/>
    <cellStyle name="Normal 2 2 35" xfId="3424" xr:uid="{00000000-0005-0000-0000-0000800F0000}"/>
    <cellStyle name="Normal 2 2 36" xfId="3425" xr:uid="{00000000-0005-0000-0000-0000810F0000}"/>
    <cellStyle name="Normal 2 2 37" xfId="3426" xr:uid="{00000000-0005-0000-0000-0000820F0000}"/>
    <cellStyle name="Normal 2 2 38" xfId="3427" xr:uid="{00000000-0005-0000-0000-0000830F0000}"/>
    <cellStyle name="Normal 2 2 39" xfId="3428" xr:uid="{00000000-0005-0000-0000-0000840F0000}"/>
    <cellStyle name="Normal 2 2 4" xfId="1100" xr:uid="{00000000-0005-0000-0000-0000850F0000}"/>
    <cellStyle name="Normal 2 2 4 2" xfId="3429" xr:uid="{00000000-0005-0000-0000-0000860F0000}"/>
    <cellStyle name="Normal 2 2 40" xfId="3430" xr:uid="{00000000-0005-0000-0000-0000870F0000}"/>
    <cellStyle name="Normal 2 2 41" xfId="3431" xr:uid="{00000000-0005-0000-0000-0000880F0000}"/>
    <cellStyle name="Normal 2 2 42" xfId="3432" xr:uid="{00000000-0005-0000-0000-0000890F0000}"/>
    <cellStyle name="Normal 2 2 43" xfId="3433" xr:uid="{00000000-0005-0000-0000-00008A0F0000}"/>
    <cellStyle name="Normal 2 2 44" xfId="3434" xr:uid="{00000000-0005-0000-0000-00008B0F0000}"/>
    <cellStyle name="Normal 2 2 45" xfId="3435" xr:uid="{00000000-0005-0000-0000-00008C0F0000}"/>
    <cellStyle name="Normal 2 2 46" xfId="3436" xr:uid="{00000000-0005-0000-0000-00008D0F0000}"/>
    <cellStyle name="Normal 2 2 47" xfId="3437" xr:uid="{00000000-0005-0000-0000-00008E0F0000}"/>
    <cellStyle name="Normal 2 2 48" xfId="3438" xr:uid="{00000000-0005-0000-0000-00008F0F0000}"/>
    <cellStyle name="Normal 2 2 49" xfId="3439" xr:uid="{00000000-0005-0000-0000-0000900F0000}"/>
    <cellStyle name="Normal 2 2 5" xfId="1101" xr:uid="{00000000-0005-0000-0000-0000910F0000}"/>
    <cellStyle name="Normal 2 2 5 2" xfId="3440" xr:uid="{00000000-0005-0000-0000-0000920F0000}"/>
    <cellStyle name="Normal 2 2 50" xfId="3441" xr:uid="{00000000-0005-0000-0000-0000930F0000}"/>
    <cellStyle name="Normal 2 2 51" xfId="3442" xr:uid="{00000000-0005-0000-0000-0000940F0000}"/>
    <cellStyle name="Normal 2 2 52" xfId="3443" xr:uid="{00000000-0005-0000-0000-0000950F0000}"/>
    <cellStyle name="Normal 2 2 53" xfId="3444" xr:uid="{00000000-0005-0000-0000-0000960F0000}"/>
    <cellStyle name="Normal 2 2 54" xfId="3445" xr:uid="{00000000-0005-0000-0000-0000970F0000}"/>
    <cellStyle name="Normal 2 2 55" xfId="3446" xr:uid="{00000000-0005-0000-0000-0000980F0000}"/>
    <cellStyle name="Normal 2 2 56" xfId="3447" xr:uid="{00000000-0005-0000-0000-0000990F0000}"/>
    <cellStyle name="Normal 2 2 57" xfId="3448" xr:uid="{00000000-0005-0000-0000-00009A0F0000}"/>
    <cellStyle name="Normal 2 2 58" xfId="3449" xr:uid="{00000000-0005-0000-0000-00009B0F0000}"/>
    <cellStyle name="Normal 2 2 59" xfId="4588" xr:uid="{00000000-0005-0000-0000-00009C0F0000}"/>
    <cellStyle name="Normal 2 2 6" xfId="1102" xr:uid="{00000000-0005-0000-0000-00009D0F0000}"/>
    <cellStyle name="Normal 2 2 6 2" xfId="3450" xr:uid="{00000000-0005-0000-0000-00009E0F0000}"/>
    <cellStyle name="Normal 2 2 60" xfId="4875" xr:uid="{00000000-0005-0000-0000-00009F0F0000}"/>
    <cellStyle name="Normal 2 2 7" xfId="3451" xr:uid="{00000000-0005-0000-0000-0000A00F0000}"/>
    <cellStyle name="Normal 2 2 8" xfId="3452" xr:uid="{00000000-0005-0000-0000-0000A10F0000}"/>
    <cellStyle name="Normal 2 2 9" xfId="3453" xr:uid="{00000000-0005-0000-0000-0000A20F0000}"/>
    <cellStyle name="Normal 2 2_CPI_Y'52_TOP_GG 1" xfId="3454" xr:uid="{00000000-0005-0000-0000-0000A30F0000}"/>
    <cellStyle name="Normal 2 20" xfId="3455" xr:uid="{00000000-0005-0000-0000-0000A40F0000}"/>
    <cellStyle name="Normal 2 21" xfId="3456" xr:uid="{00000000-0005-0000-0000-0000A50F0000}"/>
    <cellStyle name="Normal 2 22" xfId="3457" xr:uid="{00000000-0005-0000-0000-0000A60F0000}"/>
    <cellStyle name="Normal 2 23" xfId="3458" xr:uid="{00000000-0005-0000-0000-0000A70F0000}"/>
    <cellStyle name="Normal 2 24" xfId="3459" xr:uid="{00000000-0005-0000-0000-0000A80F0000}"/>
    <cellStyle name="Normal 2 25" xfId="3460" xr:uid="{00000000-0005-0000-0000-0000A90F0000}"/>
    <cellStyle name="Normal 2 26" xfId="3461" xr:uid="{00000000-0005-0000-0000-0000AA0F0000}"/>
    <cellStyle name="Normal 2 27" xfId="3462" xr:uid="{00000000-0005-0000-0000-0000AB0F0000}"/>
    <cellStyle name="Normal 2 28" xfId="3463" xr:uid="{00000000-0005-0000-0000-0000AC0F0000}"/>
    <cellStyle name="Normal 2 29" xfId="3464" xr:uid="{00000000-0005-0000-0000-0000AD0F0000}"/>
    <cellStyle name="Normal 2 3" xfId="1103" xr:uid="{00000000-0005-0000-0000-0000AE0F0000}"/>
    <cellStyle name="Normal 2 3 2" xfId="1104" xr:uid="{00000000-0005-0000-0000-0000AF0F0000}"/>
    <cellStyle name="Normal 2 3 2 2" xfId="1851" xr:uid="{00000000-0005-0000-0000-0000B00F0000}"/>
    <cellStyle name="Normal 2 3 2 3" xfId="3466" xr:uid="{00000000-0005-0000-0000-0000B10F0000}"/>
    <cellStyle name="Normal 2 3 3" xfId="3467" xr:uid="{00000000-0005-0000-0000-0000B20F0000}"/>
    <cellStyle name="Normal 2 3 4" xfId="3468" xr:uid="{00000000-0005-0000-0000-0000B30F0000}"/>
    <cellStyle name="Normal 2 3 5" xfId="3465" xr:uid="{00000000-0005-0000-0000-0000B40F0000}"/>
    <cellStyle name="Normal 2 3 6" xfId="4589" xr:uid="{00000000-0005-0000-0000-0000B50F0000}"/>
    <cellStyle name="Normal 2 3 7" xfId="4874" xr:uid="{00000000-0005-0000-0000-0000B60F0000}"/>
    <cellStyle name="Normal 2 3 7 2" xfId="5397" xr:uid="{00000000-0005-0000-0000-0000B70F0000}"/>
    <cellStyle name="Normal 2 3 8" xfId="1675" xr:uid="{00000000-0005-0000-0000-0000B80F0000}"/>
    <cellStyle name="Normal 2 30" xfId="3469" xr:uid="{00000000-0005-0000-0000-0000B90F0000}"/>
    <cellStyle name="Normal 2 31" xfId="3470" xr:uid="{00000000-0005-0000-0000-0000BA0F0000}"/>
    <cellStyle name="Normal 2 32" xfId="3471" xr:uid="{00000000-0005-0000-0000-0000BB0F0000}"/>
    <cellStyle name="Normal 2 33" xfId="3472" xr:uid="{00000000-0005-0000-0000-0000BC0F0000}"/>
    <cellStyle name="Normal 2 34" xfId="3473" xr:uid="{00000000-0005-0000-0000-0000BD0F0000}"/>
    <cellStyle name="Normal 2 35" xfId="3474" xr:uid="{00000000-0005-0000-0000-0000BE0F0000}"/>
    <cellStyle name="Normal 2 36" xfId="3475" xr:uid="{00000000-0005-0000-0000-0000BF0F0000}"/>
    <cellStyle name="Normal 2 37" xfId="3476" xr:uid="{00000000-0005-0000-0000-0000C00F0000}"/>
    <cellStyle name="Normal 2 38" xfId="3477" xr:uid="{00000000-0005-0000-0000-0000C10F0000}"/>
    <cellStyle name="Normal 2 39" xfId="3478" xr:uid="{00000000-0005-0000-0000-0000C20F0000}"/>
    <cellStyle name="Normal 2 4" xfId="1105" xr:uid="{00000000-0005-0000-0000-0000C30F0000}"/>
    <cellStyle name="Normal 2 4 2" xfId="1976" xr:uid="{00000000-0005-0000-0000-0000C40F0000}"/>
    <cellStyle name="Normal 2 4 2 2" xfId="4592" xr:uid="{00000000-0005-0000-0000-0000C50F0000}"/>
    <cellStyle name="Normal 2 4 2 3" xfId="1106" xr:uid="{00000000-0005-0000-0000-0000C60F0000}"/>
    <cellStyle name="Normal 2 4 3" xfId="3479" xr:uid="{00000000-0005-0000-0000-0000C70F0000}"/>
    <cellStyle name="Normal 2 4 4" xfId="1676" xr:uid="{00000000-0005-0000-0000-0000C80F0000}"/>
    <cellStyle name="Normal 2 40" xfId="3480" xr:uid="{00000000-0005-0000-0000-0000C90F0000}"/>
    <cellStyle name="Normal 2 41" xfId="3481" xr:uid="{00000000-0005-0000-0000-0000CA0F0000}"/>
    <cellStyle name="Normal 2 42" xfId="3482" xr:uid="{00000000-0005-0000-0000-0000CB0F0000}"/>
    <cellStyle name="Normal 2 43" xfId="3483" xr:uid="{00000000-0005-0000-0000-0000CC0F0000}"/>
    <cellStyle name="Normal 2 44" xfId="3484" xr:uid="{00000000-0005-0000-0000-0000CD0F0000}"/>
    <cellStyle name="Normal 2 45" xfId="3485" xr:uid="{00000000-0005-0000-0000-0000CE0F0000}"/>
    <cellStyle name="Normal 2 46" xfId="3486" xr:uid="{00000000-0005-0000-0000-0000CF0F0000}"/>
    <cellStyle name="Normal 2 47" xfId="3487" xr:uid="{00000000-0005-0000-0000-0000D00F0000}"/>
    <cellStyle name="Normal 2 48" xfId="3488" xr:uid="{00000000-0005-0000-0000-0000D10F0000}"/>
    <cellStyle name="Normal 2 49" xfId="3489" xr:uid="{00000000-0005-0000-0000-0000D20F0000}"/>
    <cellStyle name="Normal 2 5" xfId="1107" xr:uid="{00000000-0005-0000-0000-0000D30F0000}"/>
    <cellStyle name="Normal 2 5 2" xfId="1977" xr:uid="{00000000-0005-0000-0000-0000D40F0000}"/>
    <cellStyle name="Normal 2 5 2 2" xfId="5931" xr:uid="{00000000-0005-0000-0000-0000D50F0000}"/>
    <cellStyle name="Normal 2 5 2 3" xfId="4593" xr:uid="{00000000-0005-0000-0000-0000D60F0000}"/>
    <cellStyle name="Normal 2 5 2 4" xfId="2205" xr:uid="{00000000-0005-0000-0000-0000D70F0000}"/>
    <cellStyle name="Normal 2 5 3" xfId="3490" xr:uid="{00000000-0005-0000-0000-0000D80F0000}"/>
    <cellStyle name="Normal 2 5 4" xfId="4352" xr:uid="{00000000-0005-0000-0000-0000D90F0000}"/>
    <cellStyle name="Normal 2 5 5" xfId="2077" xr:uid="{00000000-0005-0000-0000-0000DA0F0000}"/>
    <cellStyle name="Normal 2 5 6" xfId="1677" xr:uid="{00000000-0005-0000-0000-0000DB0F0000}"/>
    <cellStyle name="Normal 2 50" xfId="3491" xr:uid="{00000000-0005-0000-0000-0000DC0F0000}"/>
    <cellStyle name="Normal 2 51" xfId="3492" xr:uid="{00000000-0005-0000-0000-0000DD0F0000}"/>
    <cellStyle name="Normal 2 52" xfId="3493" xr:uid="{00000000-0005-0000-0000-0000DE0F0000}"/>
    <cellStyle name="Normal 2 53" xfId="3494" xr:uid="{00000000-0005-0000-0000-0000DF0F0000}"/>
    <cellStyle name="Normal 2 54" xfId="3495" xr:uid="{00000000-0005-0000-0000-0000E00F0000}"/>
    <cellStyle name="Normal 2 55" xfId="3496" xr:uid="{00000000-0005-0000-0000-0000E10F0000}"/>
    <cellStyle name="Normal 2 56" xfId="3497" xr:uid="{00000000-0005-0000-0000-0000E20F0000}"/>
    <cellStyle name="Normal 2 57" xfId="3498" xr:uid="{00000000-0005-0000-0000-0000E30F0000}"/>
    <cellStyle name="Normal 2 58" xfId="3499" xr:uid="{00000000-0005-0000-0000-0000E40F0000}"/>
    <cellStyle name="Normal 2 59" xfId="3500" xr:uid="{00000000-0005-0000-0000-0000E50F0000}"/>
    <cellStyle name="Normal 2 6" xfId="1108" xr:uid="{00000000-0005-0000-0000-0000E60F0000}"/>
    <cellStyle name="Normal 2 6 2" xfId="2206" xr:uid="{00000000-0005-0000-0000-0000E70F0000}"/>
    <cellStyle name="Normal 2 6 2 2" xfId="5932" xr:uid="{00000000-0005-0000-0000-0000E80F0000}"/>
    <cellStyle name="Normal 2 6 2 3" xfId="4594" xr:uid="{00000000-0005-0000-0000-0000E90F0000}"/>
    <cellStyle name="Normal 2 6 3" xfId="3501" xr:uid="{00000000-0005-0000-0000-0000EA0F0000}"/>
    <cellStyle name="Normal 2 6 4" xfId="2078" xr:uid="{00000000-0005-0000-0000-0000EB0F0000}"/>
    <cellStyle name="Normal 2 6 5" xfId="1678" xr:uid="{00000000-0005-0000-0000-0000EC0F0000}"/>
    <cellStyle name="Normal 2 60" xfId="3502" xr:uid="{00000000-0005-0000-0000-0000ED0F0000}"/>
    <cellStyle name="Normal 2 60 2" xfId="3503" xr:uid="{00000000-0005-0000-0000-0000EE0F0000}"/>
    <cellStyle name="Normal 2 61" xfId="3504" xr:uid="{00000000-0005-0000-0000-0000EF0F0000}"/>
    <cellStyle name="Normal 2 62" xfId="3505" xr:uid="{00000000-0005-0000-0000-0000F00F0000}"/>
    <cellStyle name="Normal 2 63" xfId="3506" xr:uid="{00000000-0005-0000-0000-0000F10F0000}"/>
    <cellStyle name="Normal 2 64" xfId="3507" xr:uid="{00000000-0005-0000-0000-0000F20F0000}"/>
    <cellStyle name="Normal 2 65" xfId="3508" xr:uid="{00000000-0005-0000-0000-0000F30F0000}"/>
    <cellStyle name="Normal 2 66" xfId="3509" xr:uid="{00000000-0005-0000-0000-0000F40F0000}"/>
    <cellStyle name="Normal 2 67" xfId="3510" xr:uid="{00000000-0005-0000-0000-0000F50F0000}"/>
    <cellStyle name="Normal 2 68" xfId="3511" xr:uid="{00000000-0005-0000-0000-0000F60F0000}"/>
    <cellStyle name="Normal 2 69" xfId="3512" xr:uid="{00000000-0005-0000-0000-0000F70F0000}"/>
    <cellStyle name="Normal 2 7" xfId="1109" xr:uid="{00000000-0005-0000-0000-0000F80F0000}"/>
    <cellStyle name="Normal 2 7 2" xfId="3513" xr:uid="{00000000-0005-0000-0000-0000F90F0000}"/>
    <cellStyle name="Normal 2 7 3" xfId="1679" xr:uid="{00000000-0005-0000-0000-0000FA0F0000}"/>
    <cellStyle name="Normal 2 70" xfId="3514" xr:uid="{00000000-0005-0000-0000-0000FB0F0000}"/>
    <cellStyle name="Normal 2 71" xfId="3515" xr:uid="{00000000-0005-0000-0000-0000FC0F0000}"/>
    <cellStyle name="Normal 2 72" xfId="3516" xr:uid="{00000000-0005-0000-0000-0000FD0F0000}"/>
    <cellStyle name="Normal 2 73" xfId="1852" xr:uid="{00000000-0005-0000-0000-0000FE0F0000}"/>
    <cellStyle name="Normal 2 73 2" xfId="4599" xr:uid="{00000000-0005-0000-0000-0000FF0F0000}"/>
    <cellStyle name="Normal 2 73 3" xfId="4598" xr:uid="{00000000-0005-0000-0000-000000100000}"/>
    <cellStyle name="Normal 2 74" xfId="3384" xr:uid="{00000000-0005-0000-0000-000001100000}"/>
    <cellStyle name="Normal 2 75" xfId="4189" xr:uid="{00000000-0005-0000-0000-000002100000}"/>
    <cellStyle name="Normal 2 76" xfId="4201" xr:uid="{00000000-0005-0000-0000-000003100000}"/>
    <cellStyle name="Normal 2 77" xfId="4202" xr:uid="{00000000-0005-0000-0000-000004100000}"/>
    <cellStyle name="Normal 2 78" xfId="4208" xr:uid="{00000000-0005-0000-0000-000005100000}"/>
    <cellStyle name="Normal 2 79" xfId="4270" xr:uid="{00000000-0005-0000-0000-000006100000}"/>
    <cellStyle name="Normal 2 8" xfId="1110" xr:uid="{00000000-0005-0000-0000-000007100000}"/>
    <cellStyle name="Normal 2 8 2" xfId="3517" xr:uid="{00000000-0005-0000-0000-000008100000}"/>
    <cellStyle name="Normal 2 80" xfId="4601" xr:uid="{00000000-0005-0000-0000-000009100000}"/>
    <cellStyle name="Normal 2 81" xfId="6127" xr:uid="{00000000-0005-0000-0000-00000A100000}"/>
    <cellStyle name="Normal 2 82" xfId="4259" xr:uid="{00000000-0005-0000-0000-00000B100000}"/>
    <cellStyle name="Normal 2 83" xfId="6244" xr:uid="{1D9D5B32-16E5-4DEF-B632-92E57852830A}"/>
    <cellStyle name="Normal 2 9" xfId="1111" xr:uid="{00000000-0005-0000-0000-00000C100000}"/>
    <cellStyle name="Normal 2 9 2" xfId="3518" xr:uid="{00000000-0005-0000-0000-00000D100000}"/>
    <cellStyle name="Normal 2_A_AA" xfId="1680" xr:uid="{00000000-0005-0000-0000-00000E100000}"/>
    <cellStyle name="Normal 20" xfId="1904" xr:uid="{00000000-0005-0000-0000-00000F100000}"/>
    <cellStyle name="Normal 20 2" xfId="2262" xr:uid="{00000000-0005-0000-0000-000010100000}"/>
    <cellStyle name="Normal 20 2 2" xfId="5975" xr:uid="{00000000-0005-0000-0000-000011100000}"/>
    <cellStyle name="Normal 20 2 3" xfId="4603" xr:uid="{00000000-0005-0000-0000-000012100000}"/>
    <cellStyle name="Normal 20 3" xfId="3519" xr:uid="{00000000-0005-0000-0000-000013100000}"/>
    <cellStyle name="Normal 20 3 2" xfId="5077" xr:uid="{00000000-0005-0000-0000-000014100000}"/>
    <cellStyle name="Normal 20 4" xfId="5867" xr:uid="{00000000-0005-0000-0000-000015100000}"/>
    <cellStyle name="Normal 20 5" xfId="2126" xr:uid="{00000000-0005-0000-0000-000016100000}"/>
    <cellStyle name="Normal 200" xfId="5601" xr:uid="{00000000-0005-0000-0000-000017100000}"/>
    <cellStyle name="Normal 201" xfId="5358" xr:uid="{00000000-0005-0000-0000-000018100000}"/>
    <cellStyle name="Normal 202" xfId="5625" xr:uid="{00000000-0005-0000-0000-000019100000}"/>
    <cellStyle name="Normal 203" xfId="5688" xr:uid="{00000000-0005-0000-0000-00001A100000}"/>
    <cellStyle name="Normal 204" xfId="5653" xr:uid="{00000000-0005-0000-0000-00001B100000}"/>
    <cellStyle name="Normal 205" xfId="5729" xr:uid="{00000000-0005-0000-0000-00001C100000}"/>
    <cellStyle name="Normal 206" xfId="5811" xr:uid="{00000000-0005-0000-0000-00001D100000}"/>
    <cellStyle name="Normal 207" xfId="5854" xr:uid="{00000000-0005-0000-0000-00001E100000}"/>
    <cellStyle name="Normal 208" xfId="6036" xr:uid="{00000000-0005-0000-0000-00001F100000}"/>
    <cellStyle name="Normal 209" xfId="5852" xr:uid="{00000000-0005-0000-0000-000020100000}"/>
    <cellStyle name="Normal 21" xfId="1112" xr:uid="{00000000-0005-0000-0000-000021100000}"/>
    <cellStyle name="Normal 21 2" xfId="2264" xr:uid="{00000000-0005-0000-0000-000022100000}"/>
    <cellStyle name="Normal 21 2 2" xfId="5977" xr:uid="{00000000-0005-0000-0000-000023100000}"/>
    <cellStyle name="Normal 21 2 3" xfId="4604" xr:uid="{00000000-0005-0000-0000-000024100000}"/>
    <cellStyle name="Normal 21 3" xfId="3520" xr:uid="{00000000-0005-0000-0000-000025100000}"/>
    <cellStyle name="Normal 21 3 2" xfId="4873" xr:uid="{00000000-0005-0000-0000-000026100000}"/>
    <cellStyle name="Normal 21 4" xfId="5079" xr:uid="{00000000-0005-0000-0000-000027100000}"/>
    <cellStyle name="Normal 21 5" xfId="5869" xr:uid="{00000000-0005-0000-0000-000028100000}"/>
    <cellStyle name="Normal 21 6" xfId="2128" xr:uid="{00000000-0005-0000-0000-000029100000}"/>
    <cellStyle name="Normal 21 7" xfId="1906" xr:uid="{00000000-0005-0000-0000-00002A100000}"/>
    <cellStyle name="Normal 210" xfId="6043" xr:uid="{00000000-0005-0000-0000-00002B100000}"/>
    <cellStyle name="Normal 211" xfId="6047" xr:uid="{00000000-0005-0000-0000-00002C100000}"/>
    <cellStyle name="Normal 212" xfId="6049" xr:uid="{00000000-0005-0000-0000-00002D100000}"/>
    <cellStyle name="Normal 213" xfId="6051" xr:uid="{00000000-0005-0000-0000-00002E100000}"/>
    <cellStyle name="Normal 214" xfId="6053" xr:uid="{00000000-0005-0000-0000-00002F100000}"/>
    <cellStyle name="Normal 215" xfId="6055" xr:uid="{00000000-0005-0000-0000-000030100000}"/>
    <cellStyle name="Normal 216" xfId="6059" xr:uid="{00000000-0005-0000-0000-000031100000}"/>
    <cellStyle name="Normal 217" xfId="6061" xr:uid="{00000000-0005-0000-0000-000032100000}"/>
    <cellStyle name="Normal 218" xfId="6063" xr:uid="{00000000-0005-0000-0000-000033100000}"/>
    <cellStyle name="Normal 219" xfId="6066" xr:uid="{00000000-0005-0000-0000-000034100000}"/>
    <cellStyle name="Normal 22" xfId="1908" xr:uid="{00000000-0005-0000-0000-000035100000}"/>
    <cellStyle name="Normal 22 2" xfId="2266" xr:uid="{00000000-0005-0000-0000-000036100000}"/>
    <cellStyle name="Normal 22 2 2" xfId="5979" xr:uid="{00000000-0005-0000-0000-000037100000}"/>
    <cellStyle name="Normal 22 2 3" xfId="4605" xr:uid="{00000000-0005-0000-0000-000038100000}"/>
    <cellStyle name="Normal 22 3" xfId="3521" xr:uid="{00000000-0005-0000-0000-000039100000}"/>
    <cellStyle name="Normal 22 3 2" xfId="4872" xr:uid="{00000000-0005-0000-0000-00003A100000}"/>
    <cellStyle name="Normal 22 4" xfId="5081" xr:uid="{00000000-0005-0000-0000-00003B100000}"/>
    <cellStyle name="Normal 22 5" xfId="5871" xr:uid="{00000000-0005-0000-0000-00003C100000}"/>
    <cellStyle name="Normal 22 6" xfId="2130" xr:uid="{00000000-0005-0000-0000-00003D100000}"/>
    <cellStyle name="Normal 220" xfId="6069" xr:uid="{00000000-0005-0000-0000-00003E100000}"/>
    <cellStyle name="Normal 221" xfId="6072" xr:uid="{00000000-0005-0000-0000-00003F100000}"/>
    <cellStyle name="Normal 222" xfId="6075" xr:uid="{00000000-0005-0000-0000-000040100000}"/>
    <cellStyle name="Normal 223" xfId="6078" xr:uid="{00000000-0005-0000-0000-000041100000}"/>
    <cellStyle name="Normal 224" xfId="6081" xr:uid="{00000000-0005-0000-0000-000042100000}"/>
    <cellStyle name="Normal 225" xfId="6084" xr:uid="{00000000-0005-0000-0000-000043100000}"/>
    <cellStyle name="Normal 226" xfId="6087" xr:uid="{00000000-0005-0000-0000-000044100000}"/>
    <cellStyle name="Normal 227" xfId="6090" xr:uid="{00000000-0005-0000-0000-000045100000}"/>
    <cellStyle name="Normal 228" xfId="6093" xr:uid="{00000000-0005-0000-0000-000046100000}"/>
    <cellStyle name="Normal 229" xfId="6096" xr:uid="{00000000-0005-0000-0000-000047100000}"/>
    <cellStyle name="Normal 23" xfId="1909" xr:uid="{00000000-0005-0000-0000-000048100000}"/>
    <cellStyle name="Normal 23 2" xfId="2267" xr:uid="{00000000-0005-0000-0000-000049100000}"/>
    <cellStyle name="Normal 23 2 2" xfId="5980" xr:uid="{00000000-0005-0000-0000-00004A100000}"/>
    <cellStyle name="Normal 23 2 3" xfId="4606" xr:uid="{00000000-0005-0000-0000-00004B100000}"/>
    <cellStyle name="Normal 23 3" xfId="3522" xr:uid="{00000000-0005-0000-0000-00004C100000}"/>
    <cellStyle name="Normal 23 3 2" xfId="4871" xr:uid="{00000000-0005-0000-0000-00004D100000}"/>
    <cellStyle name="Normal 23 4" xfId="5082" xr:uid="{00000000-0005-0000-0000-00004E100000}"/>
    <cellStyle name="Normal 23 5" xfId="5872" xr:uid="{00000000-0005-0000-0000-00004F100000}"/>
    <cellStyle name="Normal 23 6" xfId="2131" xr:uid="{00000000-0005-0000-0000-000050100000}"/>
    <cellStyle name="Normal 230" xfId="6099" xr:uid="{00000000-0005-0000-0000-000051100000}"/>
    <cellStyle name="Normal 231" xfId="6102" xr:uid="{00000000-0005-0000-0000-000052100000}"/>
    <cellStyle name="Normal 232" xfId="6105" xr:uid="{00000000-0005-0000-0000-000053100000}"/>
    <cellStyle name="Normal 233" xfId="6108" xr:uid="{00000000-0005-0000-0000-000054100000}"/>
    <cellStyle name="Normal 234" xfId="6111" xr:uid="{00000000-0005-0000-0000-000055100000}"/>
    <cellStyle name="Normal 235" xfId="6114" xr:uid="{00000000-0005-0000-0000-000056100000}"/>
    <cellStyle name="Normal 236" xfId="6117" xr:uid="{00000000-0005-0000-0000-000057100000}"/>
    <cellStyle name="Normal 237" xfId="6120" xr:uid="{00000000-0005-0000-0000-000058100000}"/>
    <cellStyle name="Normal 238" xfId="6123" xr:uid="{00000000-0005-0000-0000-000059100000}"/>
    <cellStyle name="Normal 239" xfId="6125" xr:uid="{00000000-0005-0000-0000-00005A100000}"/>
    <cellStyle name="Normal 24" xfId="1910" xr:uid="{00000000-0005-0000-0000-00005B100000}"/>
    <cellStyle name="Normal 24 2" xfId="2268" xr:uid="{00000000-0005-0000-0000-00005C100000}"/>
    <cellStyle name="Normal 24 2 2" xfId="5981" xr:uid="{00000000-0005-0000-0000-00005D100000}"/>
    <cellStyle name="Normal 24 2 3" xfId="4607" xr:uid="{00000000-0005-0000-0000-00005E100000}"/>
    <cellStyle name="Normal 24 3" xfId="3523" xr:uid="{00000000-0005-0000-0000-00005F100000}"/>
    <cellStyle name="Normal 24 3 2" xfId="4870" xr:uid="{00000000-0005-0000-0000-000060100000}"/>
    <cellStyle name="Normal 24 4" xfId="5083" xr:uid="{00000000-0005-0000-0000-000061100000}"/>
    <cellStyle name="Normal 24 5" xfId="5873" xr:uid="{00000000-0005-0000-0000-000062100000}"/>
    <cellStyle name="Normal 24 6" xfId="2132" xr:uid="{00000000-0005-0000-0000-000063100000}"/>
    <cellStyle name="Normal 240" xfId="4207" xr:uid="{00000000-0005-0000-0000-000064100000}"/>
    <cellStyle name="Normal 240 2" xfId="6206" xr:uid="{00000000-0005-0000-0000-000065100000}"/>
    <cellStyle name="Normal 241" xfId="4839" xr:uid="{00000000-0005-0000-0000-000066100000}"/>
    <cellStyle name="Normal 241 2" xfId="6209" xr:uid="{00000000-0005-0000-0000-000067100000}"/>
    <cellStyle name="Normal 242" xfId="6211" xr:uid="{00000000-0005-0000-0000-000068100000}"/>
    <cellStyle name="Normal 243" xfId="6129" xr:uid="{00000000-0005-0000-0000-000069100000}"/>
    <cellStyle name="Normal 243 2" xfId="6212" xr:uid="{00000000-0005-0000-0000-00006A100000}"/>
    <cellStyle name="Normal 244" xfId="4590" xr:uid="{00000000-0005-0000-0000-00006B100000}"/>
    <cellStyle name="Normal 245" xfId="4257" xr:uid="{00000000-0005-0000-0000-00006C100000}"/>
    <cellStyle name="Normal 246" xfId="4267" xr:uid="{00000000-0005-0000-0000-00006D100000}"/>
    <cellStyle name="Normal 247" xfId="6154" xr:uid="{00000000-0005-0000-0000-00006E100000}"/>
    <cellStyle name="Normal 248" xfId="6158" xr:uid="{00000000-0005-0000-0000-00006F100000}"/>
    <cellStyle name="Normal 249" xfId="2056" xr:uid="{00000000-0005-0000-0000-000070100000}"/>
    <cellStyle name="Normal 25" xfId="1912" xr:uid="{00000000-0005-0000-0000-000071100000}"/>
    <cellStyle name="Normal 25 2" xfId="2270" xr:uid="{00000000-0005-0000-0000-000072100000}"/>
    <cellStyle name="Normal 25 2 2" xfId="5983" xr:uid="{00000000-0005-0000-0000-000073100000}"/>
    <cellStyle name="Normal 25 2 3" xfId="4608" xr:uid="{00000000-0005-0000-0000-000074100000}"/>
    <cellStyle name="Normal 25 3" xfId="3524" xr:uid="{00000000-0005-0000-0000-000075100000}"/>
    <cellStyle name="Normal 25 3 2" xfId="4609" xr:uid="{00000000-0005-0000-0000-000076100000}"/>
    <cellStyle name="Normal 25 4" xfId="4869" xr:uid="{00000000-0005-0000-0000-000077100000}"/>
    <cellStyle name="Normal 25 5" xfId="5085" xr:uid="{00000000-0005-0000-0000-000078100000}"/>
    <cellStyle name="Normal 25 6" xfId="5875" xr:uid="{00000000-0005-0000-0000-000079100000}"/>
    <cellStyle name="Normal 25 7" xfId="2134" xr:uid="{00000000-0005-0000-0000-00007A100000}"/>
    <cellStyle name="Normal 250" xfId="2113" xr:uid="{00000000-0005-0000-0000-00007B100000}"/>
    <cellStyle name="Normal 251" xfId="6216" xr:uid="{00000000-0005-0000-0000-00007C100000}"/>
    <cellStyle name="Normal 252" xfId="6215" xr:uid="{00000000-0005-0000-0000-00007D100000}"/>
    <cellStyle name="Normal 253" xfId="2112" xr:uid="{00000000-0005-0000-0000-00007E100000}"/>
    <cellStyle name="Normal 254" xfId="6217" xr:uid="{00000000-0005-0000-0000-00007F100000}"/>
    <cellStyle name="Normal 255" xfId="6218" xr:uid="{00000000-0005-0000-0000-000080100000}"/>
    <cellStyle name="Normal 256" xfId="1576" xr:uid="{00000000-0005-0000-0000-000081100000}"/>
    <cellStyle name="Normal 257" xfId="4104" xr:uid="{00000000-0005-0000-0000-000082100000}"/>
    <cellStyle name="Normal 258" xfId="6241" xr:uid="{01994140-91E5-494C-80C3-B079B2BB7BFF}"/>
    <cellStyle name="Normal 26" xfId="1914" xr:uid="{00000000-0005-0000-0000-000083100000}"/>
    <cellStyle name="Normal 26 2" xfId="2272" xr:uid="{00000000-0005-0000-0000-000084100000}"/>
    <cellStyle name="Normal 26 2 2" xfId="5985" xr:uid="{00000000-0005-0000-0000-000085100000}"/>
    <cellStyle name="Normal 26 2 3" xfId="4610" xr:uid="{00000000-0005-0000-0000-000086100000}"/>
    <cellStyle name="Normal 26 3" xfId="3525" xr:uid="{00000000-0005-0000-0000-000087100000}"/>
    <cellStyle name="Normal 26 3 2" xfId="4965" xr:uid="{00000000-0005-0000-0000-000088100000}"/>
    <cellStyle name="Normal 26 4" xfId="5087" xr:uid="{00000000-0005-0000-0000-000089100000}"/>
    <cellStyle name="Normal 26 5" xfId="5877" xr:uid="{00000000-0005-0000-0000-00008A100000}"/>
    <cellStyle name="Normal 26 6" xfId="2136" xr:uid="{00000000-0005-0000-0000-00008B100000}"/>
    <cellStyle name="Normal 27" xfId="1916" xr:uid="{00000000-0005-0000-0000-00008C100000}"/>
    <cellStyle name="Normal 27 2" xfId="2277" xr:uid="{00000000-0005-0000-0000-00008D100000}"/>
    <cellStyle name="Normal 27 2 2" xfId="5990" xr:uid="{00000000-0005-0000-0000-00008E100000}"/>
    <cellStyle name="Normal 27 2 3" xfId="4611" xr:uid="{00000000-0005-0000-0000-00008F100000}"/>
    <cellStyle name="Normal 27 3" xfId="3526" xr:uid="{00000000-0005-0000-0000-000090100000}"/>
    <cellStyle name="Normal 27 3 2" xfId="4964" xr:uid="{00000000-0005-0000-0000-000091100000}"/>
    <cellStyle name="Normal 27 4" xfId="5089" xr:uid="{00000000-0005-0000-0000-000092100000}"/>
    <cellStyle name="Normal 27 5" xfId="5879" xr:uid="{00000000-0005-0000-0000-000093100000}"/>
    <cellStyle name="Normal 27 6" xfId="2138" xr:uid="{00000000-0005-0000-0000-000094100000}"/>
    <cellStyle name="Normal 28" xfId="2025" xr:uid="{00000000-0005-0000-0000-000095100000}"/>
    <cellStyle name="Normal 28 2" xfId="2281" xr:uid="{00000000-0005-0000-0000-000096100000}"/>
    <cellStyle name="Normal 28 2 2" xfId="5994" xr:uid="{00000000-0005-0000-0000-000097100000}"/>
    <cellStyle name="Normal 28 2 3" xfId="4612" xr:uid="{00000000-0005-0000-0000-000098100000}"/>
    <cellStyle name="Normal 28 3" xfId="3527" xr:uid="{00000000-0005-0000-0000-000099100000}"/>
    <cellStyle name="Normal 28 3 2" xfId="4963" xr:uid="{00000000-0005-0000-0000-00009A100000}"/>
    <cellStyle name="Normal 28 4" xfId="5093" xr:uid="{00000000-0005-0000-0000-00009B100000}"/>
    <cellStyle name="Normal 28 5" xfId="5883" xr:uid="{00000000-0005-0000-0000-00009C100000}"/>
    <cellStyle name="Normal 28 6" xfId="2142" xr:uid="{00000000-0005-0000-0000-00009D100000}"/>
    <cellStyle name="Normal 29" xfId="2049" xr:uid="{00000000-0005-0000-0000-00009E100000}"/>
    <cellStyle name="Normal 29 2" xfId="2283" xr:uid="{00000000-0005-0000-0000-00009F100000}"/>
    <cellStyle name="Normal 29 2 2" xfId="5996" xr:uid="{00000000-0005-0000-0000-0000A0100000}"/>
    <cellStyle name="Normal 29 2 3" xfId="4613" xr:uid="{00000000-0005-0000-0000-0000A1100000}"/>
    <cellStyle name="Normal 29 3" xfId="3528" xr:uid="{00000000-0005-0000-0000-0000A2100000}"/>
    <cellStyle name="Normal 29 3 2" xfId="4864" xr:uid="{00000000-0005-0000-0000-0000A3100000}"/>
    <cellStyle name="Normal 29 4" xfId="5095" xr:uid="{00000000-0005-0000-0000-0000A4100000}"/>
    <cellStyle name="Normal 29 5" xfId="5885" xr:uid="{00000000-0005-0000-0000-0000A5100000}"/>
    <cellStyle name="Normal 29 6" xfId="2144" xr:uid="{00000000-0005-0000-0000-0000A6100000}"/>
    <cellStyle name="Normal 3" xfId="1113" xr:uid="{00000000-0005-0000-0000-0000A7100000}"/>
    <cellStyle name="Normal 3 10" xfId="1114" xr:uid="{00000000-0005-0000-0000-0000A8100000}"/>
    <cellStyle name="Normal 3 10 2" xfId="3530" xr:uid="{00000000-0005-0000-0000-0000A9100000}"/>
    <cellStyle name="Normal 3 11" xfId="3531" xr:uid="{00000000-0005-0000-0000-0000AA100000}"/>
    <cellStyle name="Normal 3 12" xfId="3532" xr:uid="{00000000-0005-0000-0000-0000AB100000}"/>
    <cellStyle name="Normal 3 13" xfId="3533" xr:uid="{00000000-0005-0000-0000-0000AC100000}"/>
    <cellStyle name="Normal 3 14" xfId="3534" xr:uid="{00000000-0005-0000-0000-0000AD100000}"/>
    <cellStyle name="Normal 3 15" xfId="3535" xr:uid="{00000000-0005-0000-0000-0000AE100000}"/>
    <cellStyle name="Normal 3 16" xfId="3536" xr:uid="{00000000-0005-0000-0000-0000AF100000}"/>
    <cellStyle name="Normal 3 17" xfId="3537" xr:uid="{00000000-0005-0000-0000-0000B0100000}"/>
    <cellStyle name="Normal 3 18" xfId="3538" xr:uid="{00000000-0005-0000-0000-0000B1100000}"/>
    <cellStyle name="Normal 3 19" xfId="3539" xr:uid="{00000000-0005-0000-0000-0000B2100000}"/>
    <cellStyle name="Normal 3 2" xfId="1115" xr:uid="{00000000-0005-0000-0000-0000B3100000}"/>
    <cellStyle name="Normal 3 2 2" xfId="1116" xr:uid="{00000000-0005-0000-0000-0000B4100000}"/>
    <cellStyle name="Normal 3 2 2 2" xfId="3541" xr:uid="{00000000-0005-0000-0000-0000B5100000}"/>
    <cellStyle name="Normal 3 2 2 2 2" xfId="4615" xr:uid="{00000000-0005-0000-0000-0000B6100000}"/>
    <cellStyle name="Normal 3 2 2 2 3" xfId="2359" xr:uid="{00000000-0005-0000-0000-0000B7100000}"/>
    <cellStyle name="Normal 3 2 2 3" xfId="1854" xr:uid="{00000000-0005-0000-0000-0000B8100000}"/>
    <cellStyle name="Normal 3 2 3" xfId="1117" xr:uid="{00000000-0005-0000-0000-0000B9100000}"/>
    <cellStyle name="Normal 3 2 3 2" xfId="3542" xr:uid="{00000000-0005-0000-0000-0000BA100000}"/>
    <cellStyle name="Normal 3 2 3 2 2" xfId="5933" xr:uid="{00000000-0005-0000-0000-0000BB100000}"/>
    <cellStyle name="Normal 3 2 3 3" xfId="2207" xr:uid="{00000000-0005-0000-0000-0000BC100000}"/>
    <cellStyle name="Normal 3 2 3 4" xfId="1979" xr:uid="{00000000-0005-0000-0000-0000BD100000}"/>
    <cellStyle name="Normal 3 2 4" xfId="3540" xr:uid="{00000000-0005-0000-0000-0000BE100000}"/>
    <cellStyle name="Normal 3 2 5" xfId="4616" xr:uid="{00000000-0005-0000-0000-0000BF100000}"/>
    <cellStyle name="Normal 3 2 6" xfId="4961" xr:uid="{00000000-0005-0000-0000-0000C0100000}"/>
    <cellStyle name="Normal 3 2 7" xfId="6130" xr:uid="{00000000-0005-0000-0000-0000C1100000}"/>
    <cellStyle name="Normal 3 2 8" xfId="2079" xr:uid="{00000000-0005-0000-0000-0000C2100000}"/>
    <cellStyle name="Normal 3 2 9" xfId="1682" xr:uid="{00000000-0005-0000-0000-0000C3100000}"/>
    <cellStyle name="Normal 3 2_CPI_Y'52_TOP_GG 1" xfId="3543" xr:uid="{00000000-0005-0000-0000-0000C4100000}"/>
    <cellStyle name="Normal 3 20" xfId="3544" xr:uid="{00000000-0005-0000-0000-0000C5100000}"/>
    <cellStyle name="Normal 3 21" xfId="3529" xr:uid="{00000000-0005-0000-0000-0000C6100000}"/>
    <cellStyle name="Normal 3 22" xfId="4191" xr:uid="{00000000-0005-0000-0000-0000C7100000}"/>
    <cellStyle name="Normal 3 22 2" xfId="4617" xr:uid="{00000000-0005-0000-0000-0000C8100000}"/>
    <cellStyle name="Normal 3 23" xfId="4179" xr:uid="{00000000-0005-0000-0000-0000C9100000}"/>
    <cellStyle name="Normal 3 23 2" xfId="4618" xr:uid="{00000000-0005-0000-0000-0000CA100000}"/>
    <cellStyle name="Normal 3 24" xfId="4190" xr:uid="{00000000-0005-0000-0000-0000CB100000}"/>
    <cellStyle name="Normal 3 24 2" xfId="4619" xr:uid="{00000000-0005-0000-0000-0000CC100000}"/>
    <cellStyle name="Normal 3 25" xfId="4209" xr:uid="{00000000-0005-0000-0000-0000CD100000}"/>
    <cellStyle name="Normal 3 25 2" xfId="4620" xr:uid="{00000000-0005-0000-0000-0000CE100000}"/>
    <cellStyle name="Normal 3 26" xfId="4621" xr:uid="{00000000-0005-0000-0000-0000CF100000}"/>
    <cellStyle name="Normal 3 27" xfId="4622" xr:uid="{00000000-0005-0000-0000-0000D0100000}"/>
    <cellStyle name="Normal 3 28" xfId="4623" xr:uid="{00000000-0005-0000-0000-0000D1100000}"/>
    <cellStyle name="Normal 3 29" xfId="4624" xr:uid="{00000000-0005-0000-0000-0000D2100000}"/>
    <cellStyle name="Normal 3 3" xfId="1118" xr:uid="{00000000-0005-0000-0000-0000D3100000}"/>
    <cellStyle name="Normal 3 3 2" xfId="1980" xr:uid="{00000000-0005-0000-0000-0000D4100000}"/>
    <cellStyle name="Normal 3 3 2 2" xfId="3547" xr:uid="{00000000-0005-0000-0000-0000D5100000}"/>
    <cellStyle name="Normal 3 3 2 3" xfId="4625" xr:uid="{00000000-0005-0000-0000-0000D6100000}"/>
    <cellStyle name="Normal 3 3 2 4" xfId="3546" xr:uid="{00000000-0005-0000-0000-0000D7100000}"/>
    <cellStyle name="Normal 3 3 3" xfId="3545" xr:uid="{00000000-0005-0000-0000-0000D8100000}"/>
    <cellStyle name="Normal 3 3 4" xfId="6176" xr:uid="{00000000-0005-0000-0000-0000D9100000}"/>
    <cellStyle name="Normal 3 3 5" xfId="1683" xr:uid="{00000000-0005-0000-0000-0000DA100000}"/>
    <cellStyle name="Normal 3 30" xfId="4626" xr:uid="{00000000-0005-0000-0000-0000DB100000}"/>
    <cellStyle name="Normal 3 31" xfId="4627" xr:uid="{00000000-0005-0000-0000-0000DC100000}"/>
    <cellStyle name="Normal 3 31 2" xfId="5667" xr:uid="{00000000-0005-0000-0000-0000DD100000}"/>
    <cellStyle name="Normal 3 31 3" xfId="5761" xr:uid="{00000000-0005-0000-0000-0000DE100000}"/>
    <cellStyle name="Normal 3 31 4" xfId="5398" xr:uid="{00000000-0005-0000-0000-0000DF100000}"/>
    <cellStyle name="Normal 3 32" xfId="4628" xr:uid="{00000000-0005-0000-0000-0000E0100000}"/>
    <cellStyle name="Normal 3 32 2" xfId="5725" xr:uid="{00000000-0005-0000-0000-0000E1100000}"/>
    <cellStyle name="Normal 3 32 3" xfId="5806" xr:uid="{00000000-0005-0000-0000-0000E2100000}"/>
    <cellStyle name="Normal 3 32 4" xfId="5553" xr:uid="{00000000-0005-0000-0000-0000E3100000}"/>
    <cellStyle name="Normal 3 33" xfId="4629" xr:uid="{00000000-0005-0000-0000-0000E4100000}"/>
    <cellStyle name="Normal 3 34" xfId="4630" xr:uid="{00000000-0005-0000-0000-0000E5100000}"/>
    <cellStyle name="Normal 3 35" xfId="4631" xr:uid="{00000000-0005-0000-0000-0000E6100000}"/>
    <cellStyle name="Normal 3 36" xfId="4851" xr:uid="{00000000-0005-0000-0000-0000E7100000}"/>
    <cellStyle name="Normal 3 37" xfId="4962" xr:uid="{00000000-0005-0000-0000-0000E8100000}"/>
    <cellStyle name="Normal 3 37 2" xfId="5638" xr:uid="{00000000-0005-0000-0000-0000E9100000}"/>
    <cellStyle name="Normal 3 38" xfId="5059" xr:uid="{00000000-0005-0000-0000-0000EA100000}"/>
    <cellStyle name="Normal 3 39" xfId="5183" xr:uid="{00000000-0005-0000-0000-0000EB100000}"/>
    <cellStyle name="Normal 3 4" xfId="1119" xr:uid="{00000000-0005-0000-0000-0000EC100000}"/>
    <cellStyle name="Normal 3 4 2" xfId="3549" xr:uid="{00000000-0005-0000-0000-0000ED100000}"/>
    <cellStyle name="Normal 3 4 2 2" xfId="4632" xr:uid="{00000000-0005-0000-0000-0000EE100000}"/>
    <cellStyle name="Normal 3 4 3" xfId="3548" xr:uid="{00000000-0005-0000-0000-0000EF100000}"/>
    <cellStyle name="Normal 3 40" xfId="5177" xr:uid="{00000000-0005-0000-0000-0000F0100000}"/>
    <cellStyle name="Normal 3 41" xfId="5807" xr:uid="{00000000-0005-0000-0000-0000F1100000}"/>
    <cellStyle name="Normal 3 42" xfId="5248" xr:uid="{00000000-0005-0000-0000-0000F2100000}"/>
    <cellStyle name="Normal 3 43" xfId="5824" xr:uid="{00000000-0005-0000-0000-0000F3100000}"/>
    <cellStyle name="Normal 3 44" xfId="5851" xr:uid="{00000000-0005-0000-0000-0000F4100000}"/>
    <cellStyle name="Normal 3 45" xfId="5812" xr:uid="{00000000-0005-0000-0000-0000F5100000}"/>
    <cellStyle name="Normal 3 46" xfId="5832" xr:uid="{00000000-0005-0000-0000-0000F6100000}"/>
    <cellStyle name="Normal 3 47" xfId="4614" xr:uid="{00000000-0005-0000-0000-0000F7100000}"/>
    <cellStyle name="Normal 3 48" xfId="4271" xr:uid="{00000000-0005-0000-0000-0000F8100000}"/>
    <cellStyle name="Normal 3 49" xfId="4263" xr:uid="{00000000-0005-0000-0000-0000F9100000}"/>
    <cellStyle name="Normal 3 5" xfId="1120" xr:uid="{00000000-0005-0000-0000-0000FA100000}"/>
    <cellStyle name="Normal 3 5 2" xfId="3550" xr:uid="{00000000-0005-0000-0000-0000FB100000}"/>
    <cellStyle name="Normal 3 5 2 2" xfId="4633" xr:uid="{00000000-0005-0000-0000-0000FC100000}"/>
    <cellStyle name="Normal 3 5 3" xfId="1853" xr:uid="{00000000-0005-0000-0000-0000FD100000}"/>
    <cellStyle name="Normal 3 50" xfId="4272" xr:uid="{00000000-0005-0000-0000-0000FE100000}"/>
    <cellStyle name="Normal 3 51" xfId="1681" xr:uid="{00000000-0005-0000-0000-0000FF100000}"/>
    <cellStyle name="Normal 3 52" xfId="3847" xr:uid="{00000000-0005-0000-0000-000000110000}"/>
    <cellStyle name="Normal 3 6" xfId="1121" xr:uid="{00000000-0005-0000-0000-000001110000}"/>
    <cellStyle name="Normal 3 6 2" xfId="3551" xr:uid="{00000000-0005-0000-0000-000002110000}"/>
    <cellStyle name="Normal 3 6 2 2" xfId="4634" xr:uid="{00000000-0005-0000-0000-000003110000}"/>
    <cellStyle name="Normal 3 6 3" xfId="1892" xr:uid="{00000000-0005-0000-0000-000004110000}"/>
    <cellStyle name="Normal 3 7" xfId="1122" xr:uid="{00000000-0005-0000-0000-000005110000}"/>
    <cellStyle name="Normal 3 7 2" xfId="3552" xr:uid="{00000000-0005-0000-0000-000006110000}"/>
    <cellStyle name="Normal 3 7 3" xfId="1978" xr:uid="{00000000-0005-0000-0000-000007110000}"/>
    <cellStyle name="Normal 3 8" xfId="1123" xr:uid="{00000000-0005-0000-0000-000008110000}"/>
    <cellStyle name="Normal 3 8 2" xfId="3553" xr:uid="{00000000-0005-0000-0000-000009110000}"/>
    <cellStyle name="Normal 3 9" xfId="1124" xr:uid="{00000000-0005-0000-0000-00000A110000}"/>
    <cellStyle name="Normal 3 9 2" xfId="3554" xr:uid="{00000000-0005-0000-0000-00000B110000}"/>
    <cellStyle name="Normal 3_CC -AP" xfId="1684" xr:uid="{00000000-0005-0000-0000-00000C110000}"/>
    <cellStyle name="Normal 30" xfId="1125" xr:uid="{00000000-0005-0000-0000-00000D110000}"/>
    <cellStyle name="Normal 30 2" xfId="1126" xr:uid="{00000000-0005-0000-0000-00000E110000}"/>
    <cellStyle name="Normal 30 2 2" xfId="5998" xr:uid="{00000000-0005-0000-0000-00000F110000}"/>
    <cellStyle name="Normal 30 2 3" xfId="4636" xr:uid="{00000000-0005-0000-0000-000010110000}"/>
    <cellStyle name="Normal 30 2 4" xfId="2285" xr:uid="{00000000-0005-0000-0000-000011110000}"/>
    <cellStyle name="Normal 30 3" xfId="3555" xr:uid="{00000000-0005-0000-0000-000012110000}"/>
    <cellStyle name="Normal 30 3 2" xfId="4960" xr:uid="{00000000-0005-0000-0000-000013110000}"/>
    <cellStyle name="Normal 30 4" xfId="5097" xr:uid="{00000000-0005-0000-0000-000014110000}"/>
    <cellStyle name="Normal 30 5" xfId="5887" xr:uid="{00000000-0005-0000-0000-000015110000}"/>
    <cellStyle name="Normal 30 6" xfId="2146" xr:uid="{00000000-0005-0000-0000-000016110000}"/>
    <cellStyle name="Normal 31" xfId="2050" xr:uid="{00000000-0005-0000-0000-000017110000}"/>
    <cellStyle name="Normal 31 2" xfId="2287" xr:uid="{00000000-0005-0000-0000-000018110000}"/>
    <cellStyle name="Normal 31 2 2" xfId="6000" xr:uid="{00000000-0005-0000-0000-000019110000}"/>
    <cellStyle name="Normal 31 2 3" xfId="4637" xr:uid="{00000000-0005-0000-0000-00001A110000}"/>
    <cellStyle name="Normal 31 3" xfId="3556" xr:uid="{00000000-0005-0000-0000-00001B110000}"/>
    <cellStyle name="Normal 31 3 2" xfId="4959" xr:uid="{00000000-0005-0000-0000-00001C110000}"/>
    <cellStyle name="Normal 31 4" xfId="5099" xr:uid="{00000000-0005-0000-0000-00001D110000}"/>
    <cellStyle name="Normal 31 5" xfId="5889" xr:uid="{00000000-0005-0000-0000-00001E110000}"/>
    <cellStyle name="Normal 31 6" xfId="2148" xr:uid="{00000000-0005-0000-0000-00001F110000}"/>
    <cellStyle name="Normal 32" xfId="2051" xr:uid="{00000000-0005-0000-0000-000020110000}"/>
    <cellStyle name="Normal 32 2" xfId="2289" xr:uid="{00000000-0005-0000-0000-000021110000}"/>
    <cellStyle name="Normal 32 2 2" xfId="6002" xr:uid="{00000000-0005-0000-0000-000022110000}"/>
    <cellStyle name="Normal 32 2 3" xfId="4638" xr:uid="{00000000-0005-0000-0000-000023110000}"/>
    <cellStyle name="Normal 32 3" xfId="3557" xr:uid="{00000000-0005-0000-0000-000024110000}"/>
    <cellStyle name="Normal 32 3 2" xfId="4958" xr:uid="{00000000-0005-0000-0000-000025110000}"/>
    <cellStyle name="Normal 32 4" xfId="5101" xr:uid="{00000000-0005-0000-0000-000026110000}"/>
    <cellStyle name="Normal 32 5" xfId="5891" xr:uid="{00000000-0005-0000-0000-000027110000}"/>
    <cellStyle name="Normal 32 6" xfId="2150" xr:uid="{00000000-0005-0000-0000-000028110000}"/>
    <cellStyle name="Normal 33" xfId="2052" xr:uid="{00000000-0005-0000-0000-000029110000}"/>
    <cellStyle name="Normal 33 2" xfId="2291" xr:uid="{00000000-0005-0000-0000-00002A110000}"/>
    <cellStyle name="Normal 33 2 2" xfId="6004" xr:uid="{00000000-0005-0000-0000-00002B110000}"/>
    <cellStyle name="Normal 33 2 3" xfId="4639" xr:uid="{00000000-0005-0000-0000-00002C110000}"/>
    <cellStyle name="Normal 33 3" xfId="3558" xr:uid="{00000000-0005-0000-0000-00002D110000}"/>
    <cellStyle name="Normal 33 3 2" xfId="4957" xr:uid="{00000000-0005-0000-0000-00002E110000}"/>
    <cellStyle name="Normal 33 4" xfId="5103" xr:uid="{00000000-0005-0000-0000-00002F110000}"/>
    <cellStyle name="Normal 33 5" xfId="5893" xr:uid="{00000000-0005-0000-0000-000030110000}"/>
    <cellStyle name="Normal 33 6" xfId="2152" xr:uid="{00000000-0005-0000-0000-000031110000}"/>
    <cellStyle name="Normal 34" xfId="2053" xr:uid="{00000000-0005-0000-0000-000032110000}"/>
    <cellStyle name="Normal 34 2" xfId="2293" xr:uid="{00000000-0005-0000-0000-000033110000}"/>
    <cellStyle name="Normal 34 2 2" xfId="6006" xr:uid="{00000000-0005-0000-0000-000034110000}"/>
    <cellStyle name="Normal 34 2 3" xfId="4640" xr:uid="{00000000-0005-0000-0000-000035110000}"/>
    <cellStyle name="Normal 34 3" xfId="3559" xr:uid="{00000000-0005-0000-0000-000036110000}"/>
    <cellStyle name="Normal 34 3 2" xfId="4956" xr:uid="{00000000-0005-0000-0000-000037110000}"/>
    <cellStyle name="Normal 34 4" xfId="5105" xr:uid="{00000000-0005-0000-0000-000038110000}"/>
    <cellStyle name="Normal 34 5" xfId="5895" xr:uid="{00000000-0005-0000-0000-000039110000}"/>
    <cellStyle name="Normal 34 6" xfId="2154" xr:uid="{00000000-0005-0000-0000-00003A110000}"/>
    <cellStyle name="Normal 35" xfId="2054" xr:uid="{00000000-0005-0000-0000-00003B110000}"/>
    <cellStyle name="Normal 35 2" xfId="2294" xr:uid="{00000000-0005-0000-0000-00003C110000}"/>
    <cellStyle name="Normal 35 2 2" xfId="6007" xr:uid="{00000000-0005-0000-0000-00003D110000}"/>
    <cellStyle name="Normal 35 2 3" xfId="4641" xr:uid="{00000000-0005-0000-0000-00003E110000}"/>
    <cellStyle name="Normal 35 3" xfId="3560" xr:uid="{00000000-0005-0000-0000-00003F110000}"/>
    <cellStyle name="Normal 35 3 2" xfId="4955" xr:uid="{00000000-0005-0000-0000-000040110000}"/>
    <cellStyle name="Normal 35 4" xfId="5106" xr:uid="{00000000-0005-0000-0000-000041110000}"/>
    <cellStyle name="Normal 35 5" xfId="5896" xr:uid="{00000000-0005-0000-0000-000042110000}"/>
    <cellStyle name="Normal 35 6" xfId="2155" xr:uid="{00000000-0005-0000-0000-000043110000}"/>
    <cellStyle name="Normal 36" xfId="2028" xr:uid="{00000000-0005-0000-0000-000044110000}"/>
    <cellStyle name="Normal 36 2" xfId="2295" xr:uid="{00000000-0005-0000-0000-000045110000}"/>
    <cellStyle name="Normal 36 2 2" xfId="3562" xr:uid="{00000000-0005-0000-0000-000046110000}"/>
    <cellStyle name="Normal 36 2 2 2" xfId="6008" xr:uid="{00000000-0005-0000-0000-000047110000}"/>
    <cellStyle name="Normal 36 3" xfId="3561" xr:uid="{00000000-0005-0000-0000-000048110000}"/>
    <cellStyle name="Normal 36 3 2" xfId="4642" xr:uid="{00000000-0005-0000-0000-000049110000}"/>
    <cellStyle name="Normal 36 4" xfId="4863" xr:uid="{00000000-0005-0000-0000-00004A110000}"/>
    <cellStyle name="Normal 36 5" xfId="5107" xr:uid="{00000000-0005-0000-0000-00004B110000}"/>
    <cellStyle name="Normal 36 6" xfId="5897" xr:uid="{00000000-0005-0000-0000-00004C110000}"/>
    <cellStyle name="Normal 36 7" xfId="2156" xr:uid="{00000000-0005-0000-0000-00004D110000}"/>
    <cellStyle name="Normal 37" xfId="2055" xr:uid="{00000000-0005-0000-0000-00004E110000}"/>
    <cellStyle name="Normal 37 2" xfId="2300" xr:uid="{00000000-0005-0000-0000-00004F110000}"/>
    <cellStyle name="Normal 37 2 2" xfId="6013" xr:uid="{00000000-0005-0000-0000-000050110000}"/>
    <cellStyle name="Normal 37 2 3" xfId="4643" xr:uid="{00000000-0005-0000-0000-000051110000}"/>
    <cellStyle name="Normal 37 3" xfId="3563" xr:uid="{00000000-0005-0000-0000-000052110000}"/>
    <cellStyle name="Normal 37 3 2" xfId="4862" xr:uid="{00000000-0005-0000-0000-000053110000}"/>
    <cellStyle name="Normal 37 4" xfId="5112" xr:uid="{00000000-0005-0000-0000-000054110000}"/>
    <cellStyle name="Normal 37 5" xfId="5902" xr:uid="{00000000-0005-0000-0000-000055110000}"/>
    <cellStyle name="Normal 37 6" xfId="2161" xr:uid="{00000000-0005-0000-0000-000056110000}"/>
    <cellStyle name="Normal 38" xfId="2162" xr:uid="{00000000-0005-0000-0000-000057110000}"/>
    <cellStyle name="Normal 38 2" xfId="2301" xr:uid="{00000000-0005-0000-0000-000058110000}"/>
    <cellStyle name="Normal 38 2 2" xfId="5399" xr:uid="{00000000-0005-0000-0000-000059110000}"/>
    <cellStyle name="Normal 38 2 3" xfId="5668" xr:uid="{00000000-0005-0000-0000-00005A110000}"/>
    <cellStyle name="Normal 38 2 4" xfId="5762" xr:uid="{00000000-0005-0000-0000-00005B110000}"/>
    <cellStyle name="Normal 38 2 5" xfId="5184" xr:uid="{00000000-0005-0000-0000-00005C110000}"/>
    <cellStyle name="Normal 38 2 6" xfId="6014" xr:uid="{00000000-0005-0000-0000-00005D110000}"/>
    <cellStyle name="Normal 38 2 7" xfId="4644" xr:uid="{00000000-0005-0000-0000-00005E110000}"/>
    <cellStyle name="Normal 38 3" xfId="3564" xr:uid="{00000000-0005-0000-0000-00005F110000}"/>
    <cellStyle name="Normal 38 3 2" xfId="4861" xr:uid="{00000000-0005-0000-0000-000060110000}"/>
    <cellStyle name="Normal 38 4" xfId="5113" xr:uid="{00000000-0005-0000-0000-000061110000}"/>
    <cellStyle name="Normal 38 5" xfId="5903" xr:uid="{00000000-0005-0000-0000-000062110000}"/>
    <cellStyle name="Normal 38 6" xfId="6225" xr:uid="{00000000-0005-0000-0000-000063110000}"/>
    <cellStyle name="Normal 39" xfId="2163" xr:uid="{00000000-0005-0000-0000-000064110000}"/>
    <cellStyle name="Normal 39 2" xfId="2302" xr:uid="{00000000-0005-0000-0000-000065110000}"/>
    <cellStyle name="Normal 39 2 2" xfId="6015" xr:uid="{00000000-0005-0000-0000-000066110000}"/>
    <cellStyle name="Normal 39 2 3" xfId="4645" xr:uid="{00000000-0005-0000-0000-000067110000}"/>
    <cellStyle name="Normal 39 3" xfId="3565" xr:uid="{00000000-0005-0000-0000-000068110000}"/>
    <cellStyle name="Normal 39 3 2" xfId="4954" xr:uid="{00000000-0005-0000-0000-000069110000}"/>
    <cellStyle name="Normal 39 4" xfId="5114" xr:uid="{00000000-0005-0000-0000-00006A110000}"/>
    <cellStyle name="Normal 39 5" xfId="5904" xr:uid="{00000000-0005-0000-0000-00006B110000}"/>
    <cellStyle name="Normal 39 6" xfId="6226" xr:uid="{00000000-0005-0000-0000-00006C110000}"/>
    <cellStyle name="Normal 4" xfId="1127" xr:uid="{00000000-0005-0000-0000-00006D110000}"/>
    <cellStyle name="Normal 4 10" xfId="1128" xr:uid="{00000000-0005-0000-0000-00006E110000}"/>
    <cellStyle name="Normal 4 10 2" xfId="3566" xr:uid="{00000000-0005-0000-0000-00006F110000}"/>
    <cellStyle name="Normal 4 11" xfId="1129" xr:uid="{00000000-0005-0000-0000-000070110000}"/>
    <cellStyle name="Normal 4 11 2" xfId="3567" xr:uid="{00000000-0005-0000-0000-000071110000}"/>
    <cellStyle name="Normal 4 12" xfId="1130" xr:uid="{00000000-0005-0000-0000-000072110000}"/>
    <cellStyle name="Normal 4 12 2" xfId="3568" xr:uid="{00000000-0005-0000-0000-000073110000}"/>
    <cellStyle name="Normal 4 13" xfId="3569" xr:uid="{00000000-0005-0000-0000-000074110000}"/>
    <cellStyle name="Normal 4 14" xfId="3570" xr:uid="{00000000-0005-0000-0000-000075110000}"/>
    <cellStyle name="Normal 4 15" xfId="3571" xr:uid="{00000000-0005-0000-0000-000076110000}"/>
    <cellStyle name="Normal 4 16" xfId="3572" xr:uid="{00000000-0005-0000-0000-000077110000}"/>
    <cellStyle name="Normal 4 17" xfId="3573" xr:uid="{00000000-0005-0000-0000-000078110000}"/>
    <cellStyle name="Normal 4 18" xfId="3574" xr:uid="{00000000-0005-0000-0000-000079110000}"/>
    <cellStyle name="Normal 4 19" xfId="3575" xr:uid="{00000000-0005-0000-0000-00007A110000}"/>
    <cellStyle name="Normal 4 2" xfId="1131" xr:uid="{00000000-0005-0000-0000-00007B110000}"/>
    <cellStyle name="Normal 4 2 2" xfId="1132" xr:uid="{00000000-0005-0000-0000-00007C110000}"/>
    <cellStyle name="Normal 4 2 2 2" xfId="4647" xr:uid="{00000000-0005-0000-0000-00007D110000}"/>
    <cellStyle name="Normal 4 2 2 3" xfId="4646" xr:uid="{00000000-0005-0000-0000-00007E110000}"/>
    <cellStyle name="Normal 4 2 2 4" xfId="1856" xr:uid="{00000000-0005-0000-0000-00007F110000}"/>
    <cellStyle name="Normal 4 2 3" xfId="1133" xr:uid="{00000000-0005-0000-0000-000080110000}"/>
    <cellStyle name="Normal 4 2 3 2" xfId="1855" xr:uid="{00000000-0005-0000-0000-000081110000}"/>
    <cellStyle name="Normal 4 2 4" xfId="1134" xr:uid="{00000000-0005-0000-0000-000082110000}"/>
    <cellStyle name="Normal 4 2 4 2" xfId="2208" xr:uid="{00000000-0005-0000-0000-000083110000}"/>
    <cellStyle name="Normal 4 2 5" xfId="1135" xr:uid="{00000000-0005-0000-0000-000084110000}"/>
    <cellStyle name="Normal 4 2 5 2" xfId="2080" xr:uid="{00000000-0005-0000-0000-000085110000}"/>
    <cellStyle name="Normal 4 2 6" xfId="1136" xr:uid="{00000000-0005-0000-0000-000086110000}"/>
    <cellStyle name="Normal 4 2 7" xfId="1685" xr:uid="{00000000-0005-0000-0000-000087110000}"/>
    <cellStyle name="Normal 4 20" xfId="3576" xr:uid="{00000000-0005-0000-0000-000088110000}"/>
    <cellStyle name="Normal 4 21" xfId="3577" xr:uid="{00000000-0005-0000-0000-000089110000}"/>
    <cellStyle name="Normal 4 22" xfId="4210" xr:uid="{00000000-0005-0000-0000-00008A110000}"/>
    <cellStyle name="Normal 4 22 2" xfId="4648" xr:uid="{00000000-0005-0000-0000-00008B110000}"/>
    <cellStyle name="Normal 4 23" xfId="5672" xr:uid="{00000000-0005-0000-0000-00008C110000}"/>
    <cellStyle name="Normal 4 3" xfId="1137" xr:uid="{00000000-0005-0000-0000-00008D110000}"/>
    <cellStyle name="Normal 4 3 2" xfId="3578" xr:uid="{00000000-0005-0000-0000-00008E110000}"/>
    <cellStyle name="Normal 4 3 2 2" xfId="4650" xr:uid="{00000000-0005-0000-0000-00008F110000}"/>
    <cellStyle name="Normal 4 3 2 3" xfId="4649" xr:uid="{00000000-0005-0000-0000-000090110000}"/>
    <cellStyle name="Normal 4 3 3" xfId="1686" xr:uid="{00000000-0005-0000-0000-000091110000}"/>
    <cellStyle name="Normal 4 4" xfId="1138" xr:uid="{00000000-0005-0000-0000-000092110000}"/>
    <cellStyle name="Normal 4 4 2" xfId="3579" xr:uid="{00000000-0005-0000-0000-000093110000}"/>
    <cellStyle name="Normal 4 4 2 2" xfId="4651" xr:uid="{00000000-0005-0000-0000-000094110000}"/>
    <cellStyle name="Normal 4 4 3" xfId="1687" xr:uid="{00000000-0005-0000-0000-000095110000}"/>
    <cellStyle name="Normal 4 5" xfId="1139" xr:uid="{00000000-0005-0000-0000-000096110000}"/>
    <cellStyle name="Normal 4 5 10" xfId="4652" xr:uid="{00000000-0005-0000-0000-000097110000}"/>
    <cellStyle name="Normal 4 5 2" xfId="3580" xr:uid="{00000000-0005-0000-0000-000098110000}"/>
    <cellStyle name="Normal 4 5 2 2" xfId="4653" xr:uid="{00000000-0005-0000-0000-000099110000}"/>
    <cellStyle name="Normal 4 5 3" xfId="1895" xr:uid="{00000000-0005-0000-0000-00009A110000}"/>
    <cellStyle name="Normal 4 6" xfId="1140" xr:uid="{00000000-0005-0000-0000-00009B110000}"/>
    <cellStyle name="Normal 4 6 2" xfId="3581" xr:uid="{00000000-0005-0000-0000-00009C110000}"/>
    <cellStyle name="Normal 4 6 2 2" xfId="5934" xr:uid="{00000000-0005-0000-0000-00009D110000}"/>
    <cellStyle name="Normal 4 6 3" xfId="1981" xr:uid="{00000000-0005-0000-0000-00009E110000}"/>
    <cellStyle name="Normal 4 7" xfId="1141" xr:uid="{00000000-0005-0000-0000-00009F110000}"/>
    <cellStyle name="Normal 4 7 2" xfId="3582" xr:uid="{00000000-0005-0000-0000-0000A0110000}"/>
    <cellStyle name="Normal 4 8" xfId="1142" xr:uid="{00000000-0005-0000-0000-0000A1110000}"/>
    <cellStyle name="Normal 4 8 2" xfId="3583" xr:uid="{00000000-0005-0000-0000-0000A2110000}"/>
    <cellStyle name="Normal 4 9" xfId="1143" xr:uid="{00000000-0005-0000-0000-0000A3110000}"/>
    <cellStyle name="Normal 4 9 2" xfId="3584" xr:uid="{00000000-0005-0000-0000-0000A4110000}"/>
    <cellStyle name="Normal 4_C" xfId="1688" xr:uid="{00000000-0005-0000-0000-0000A5110000}"/>
    <cellStyle name="Normal 40" xfId="2166" xr:uid="{00000000-0005-0000-0000-0000A6110000}"/>
    <cellStyle name="Normal 40 2" xfId="2305" xr:uid="{00000000-0005-0000-0000-0000A7110000}"/>
    <cellStyle name="Normal 40 2 2" xfId="6018" xr:uid="{00000000-0005-0000-0000-0000A8110000}"/>
    <cellStyle name="Normal 40 2 3" xfId="4654" xr:uid="{00000000-0005-0000-0000-0000A9110000}"/>
    <cellStyle name="Normal 40 3" xfId="3585" xr:uid="{00000000-0005-0000-0000-0000AA110000}"/>
    <cellStyle name="Normal 40 3 2" xfId="4953" xr:uid="{00000000-0005-0000-0000-0000AB110000}"/>
    <cellStyle name="Normal 40 4" xfId="5117" xr:uid="{00000000-0005-0000-0000-0000AC110000}"/>
    <cellStyle name="Normal 40 5" xfId="5907" xr:uid="{00000000-0005-0000-0000-0000AD110000}"/>
    <cellStyle name="Normal 40 6" xfId="6228" xr:uid="{00000000-0005-0000-0000-0000AE110000}"/>
    <cellStyle name="Normal 41" xfId="2167" xr:uid="{00000000-0005-0000-0000-0000AF110000}"/>
    <cellStyle name="Normal 41 2" xfId="2306" xr:uid="{00000000-0005-0000-0000-0000B0110000}"/>
    <cellStyle name="Normal 41 2 2" xfId="6019" xr:uid="{00000000-0005-0000-0000-0000B1110000}"/>
    <cellStyle name="Normal 41 2 3" xfId="4655" xr:uid="{00000000-0005-0000-0000-0000B2110000}"/>
    <cellStyle name="Normal 41 3" xfId="3586" xr:uid="{00000000-0005-0000-0000-0000B3110000}"/>
    <cellStyle name="Normal 41 3 2" xfId="4859" xr:uid="{00000000-0005-0000-0000-0000B4110000}"/>
    <cellStyle name="Normal 41 4" xfId="5118" xr:uid="{00000000-0005-0000-0000-0000B5110000}"/>
    <cellStyle name="Normal 41 5" xfId="5908" xr:uid="{00000000-0005-0000-0000-0000B6110000}"/>
    <cellStyle name="Normal 41 6" xfId="6230" xr:uid="{00000000-0005-0000-0000-0000B7110000}"/>
    <cellStyle name="Normal 42" xfId="2170" xr:uid="{00000000-0005-0000-0000-0000B8110000}"/>
    <cellStyle name="Normal 42 2" xfId="2309" xr:uid="{00000000-0005-0000-0000-0000B9110000}"/>
    <cellStyle name="Normal 42 2 2" xfId="6022" xr:uid="{00000000-0005-0000-0000-0000BA110000}"/>
    <cellStyle name="Normal 42 2 3" xfId="4656" xr:uid="{00000000-0005-0000-0000-0000BB110000}"/>
    <cellStyle name="Normal 42 3" xfId="3587" xr:uid="{00000000-0005-0000-0000-0000BC110000}"/>
    <cellStyle name="Normal 42 3 2" xfId="5121" xr:uid="{00000000-0005-0000-0000-0000BD110000}"/>
    <cellStyle name="Normal 42 4" xfId="5911" xr:uid="{00000000-0005-0000-0000-0000BE110000}"/>
    <cellStyle name="Normal 42 5" xfId="6232" xr:uid="{00000000-0005-0000-0000-0000BF110000}"/>
    <cellStyle name="Normal 43" xfId="2172" xr:uid="{00000000-0005-0000-0000-0000C0110000}"/>
    <cellStyle name="Normal 43 2" xfId="2311" xr:uid="{00000000-0005-0000-0000-0000C1110000}"/>
    <cellStyle name="Normal 43 2 2" xfId="6024" xr:uid="{00000000-0005-0000-0000-0000C2110000}"/>
    <cellStyle name="Normal 43 2 3" xfId="4657" xr:uid="{00000000-0005-0000-0000-0000C3110000}"/>
    <cellStyle name="Normal 43 3" xfId="3588" xr:uid="{00000000-0005-0000-0000-0000C4110000}"/>
    <cellStyle name="Normal 43 3 2" xfId="5123" xr:uid="{00000000-0005-0000-0000-0000C5110000}"/>
    <cellStyle name="Normal 43 4" xfId="5913" xr:uid="{00000000-0005-0000-0000-0000C6110000}"/>
    <cellStyle name="Normal 43 5" xfId="6233" xr:uid="{00000000-0005-0000-0000-0000C7110000}"/>
    <cellStyle name="Normal 44" xfId="2174" xr:uid="{00000000-0005-0000-0000-0000C8110000}"/>
    <cellStyle name="Normal 44 2" xfId="2313" xr:uid="{00000000-0005-0000-0000-0000C9110000}"/>
    <cellStyle name="Normal 44 2 2" xfId="6026" xr:uid="{00000000-0005-0000-0000-0000CA110000}"/>
    <cellStyle name="Normal 44 2 3" xfId="4658" xr:uid="{00000000-0005-0000-0000-0000CB110000}"/>
    <cellStyle name="Normal 44 3" xfId="3589" xr:uid="{00000000-0005-0000-0000-0000CC110000}"/>
    <cellStyle name="Normal 44 3 2" xfId="5125" xr:uid="{00000000-0005-0000-0000-0000CD110000}"/>
    <cellStyle name="Normal 44 4" xfId="5915" xr:uid="{00000000-0005-0000-0000-0000CE110000}"/>
    <cellStyle name="Normal 44 5" xfId="6234" xr:uid="{00000000-0005-0000-0000-0000CF110000}"/>
    <cellStyle name="Normal 45" xfId="2176" xr:uid="{00000000-0005-0000-0000-0000D0110000}"/>
    <cellStyle name="Normal 45 2" xfId="2315" xr:uid="{00000000-0005-0000-0000-0000D1110000}"/>
    <cellStyle name="Normal 45 2 2" xfId="6028" xr:uid="{00000000-0005-0000-0000-0000D2110000}"/>
    <cellStyle name="Normal 45 2 3" xfId="4659" xr:uid="{00000000-0005-0000-0000-0000D3110000}"/>
    <cellStyle name="Normal 45 3" xfId="3590" xr:uid="{00000000-0005-0000-0000-0000D4110000}"/>
    <cellStyle name="Normal 45 3 2" xfId="5127" xr:uid="{00000000-0005-0000-0000-0000D5110000}"/>
    <cellStyle name="Normal 45 4" xfId="5917" xr:uid="{00000000-0005-0000-0000-0000D6110000}"/>
    <cellStyle name="Normal 45 5" xfId="6235" xr:uid="{00000000-0005-0000-0000-0000D7110000}"/>
    <cellStyle name="Normal 46" xfId="2177" xr:uid="{00000000-0005-0000-0000-0000D8110000}"/>
    <cellStyle name="Normal 46 2" xfId="2316" xr:uid="{00000000-0005-0000-0000-0000D9110000}"/>
    <cellStyle name="Normal 46 2 2" xfId="6029" xr:uid="{00000000-0005-0000-0000-0000DA110000}"/>
    <cellStyle name="Normal 46 2 3" xfId="4660" xr:uid="{00000000-0005-0000-0000-0000DB110000}"/>
    <cellStyle name="Normal 46 3" xfId="3591" xr:uid="{00000000-0005-0000-0000-0000DC110000}"/>
    <cellStyle name="Normal 46 3 2" xfId="5128" xr:uid="{00000000-0005-0000-0000-0000DD110000}"/>
    <cellStyle name="Normal 46 4" xfId="5918" xr:uid="{00000000-0005-0000-0000-0000DE110000}"/>
    <cellStyle name="Normal 46 5" xfId="6236" xr:uid="{00000000-0005-0000-0000-0000DF110000}"/>
    <cellStyle name="Normal 47" xfId="2178" xr:uid="{00000000-0005-0000-0000-0000E0110000}"/>
    <cellStyle name="Normal 47 2" xfId="2317" xr:uid="{00000000-0005-0000-0000-0000E1110000}"/>
    <cellStyle name="Normal 47 2 2" xfId="6030" xr:uid="{00000000-0005-0000-0000-0000E2110000}"/>
    <cellStyle name="Normal 47 2 3" xfId="4661" xr:uid="{00000000-0005-0000-0000-0000E3110000}"/>
    <cellStyle name="Normal 47 3" xfId="3592" xr:uid="{00000000-0005-0000-0000-0000E4110000}"/>
    <cellStyle name="Normal 47 3 2" xfId="5129" xr:uid="{00000000-0005-0000-0000-0000E5110000}"/>
    <cellStyle name="Normal 47 4" xfId="5919" xr:uid="{00000000-0005-0000-0000-0000E6110000}"/>
    <cellStyle name="Normal 47 5" xfId="6237" xr:uid="{00000000-0005-0000-0000-0000E7110000}"/>
    <cellStyle name="Normal 48" xfId="2180" xr:uid="{00000000-0005-0000-0000-0000E8110000}"/>
    <cellStyle name="Normal 48 2" xfId="3593" xr:uid="{00000000-0005-0000-0000-0000E9110000}"/>
    <cellStyle name="Normal 48 2 2" xfId="5921" xr:uid="{00000000-0005-0000-0000-0000EA110000}"/>
    <cellStyle name="Normal 49" xfId="2249" xr:uid="{00000000-0005-0000-0000-0000EB110000}"/>
    <cellStyle name="Normal 49 2" xfId="3594" xr:uid="{00000000-0005-0000-0000-0000EC110000}"/>
    <cellStyle name="Normal 49 2 2" xfId="5962" xr:uid="{00000000-0005-0000-0000-0000ED110000}"/>
    <cellStyle name="Normal 5" xfId="1144" xr:uid="{00000000-0005-0000-0000-0000EE110000}"/>
    <cellStyle name="Normal 5 10" xfId="6202" xr:uid="{00000000-0005-0000-0000-0000EF110000}"/>
    <cellStyle name="Normal 5 11" xfId="1689" xr:uid="{00000000-0005-0000-0000-0000F0110000}"/>
    <cellStyle name="Normal 5 2" xfId="1145" xr:uid="{00000000-0005-0000-0000-0000F1110000}"/>
    <cellStyle name="Normal 5 2 2" xfId="1146" xr:uid="{00000000-0005-0000-0000-0000F2110000}"/>
    <cellStyle name="Normal 5 2 2 2" xfId="3597" xr:uid="{00000000-0005-0000-0000-0000F3110000}"/>
    <cellStyle name="Normal 5 2 2 2 2" xfId="4662" xr:uid="{00000000-0005-0000-0000-0000F4110000}"/>
    <cellStyle name="Normal 5 2 3" xfId="1147" xr:uid="{00000000-0005-0000-0000-0000F5110000}"/>
    <cellStyle name="Normal 5 2 3 2" xfId="4664" xr:uid="{00000000-0005-0000-0000-0000F6110000}"/>
    <cellStyle name="Normal 5 2 3 3" xfId="4663" xr:uid="{00000000-0005-0000-0000-0000F7110000}"/>
    <cellStyle name="Normal 5 2 3 4" xfId="3596" xr:uid="{00000000-0005-0000-0000-0000F8110000}"/>
    <cellStyle name="Normal 5 2 4" xfId="1148" xr:uid="{00000000-0005-0000-0000-0000F9110000}"/>
    <cellStyle name="Normal 5 2 5" xfId="1149" xr:uid="{00000000-0005-0000-0000-0000FA110000}"/>
    <cellStyle name="Normal 5 2 6" xfId="1150" xr:uid="{00000000-0005-0000-0000-0000FB110000}"/>
    <cellStyle name="Normal 5 2 7" xfId="1690" xr:uid="{00000000-0005-0000-0000-0000FC110000}"/>
    <cellStyle name="Normal 5 3" xfId="1151" xr:uid="{00000000-0005-0000-0000-0000FD110000}"/>
    <cellStyle name="Normal 5 3 2" xfId="1857" xr:uid="{00000000-0005-0000-0000-0000FE110000}"/>
    <cellStyle name="Normal 5 3 3" xfId="3598" xr:uid="{00000000-0005-0000-0000-0000FF110000}"/>
    <cellStyle name="Normal 5 3 4" xfId="1982" xr:uid="{00000000-0005-0000-0000-000000120000}"/>
    <cellStyle name="Normal 5 4" xfId="1152" xr:uid="{00000000-0005-0000-0000-000001120000}"/>
    <cellStyle name="Normal 5 4 2" xfId="3599" xr:uid="{00000000-0005-0000-0000-000002120000}"/>
    <cellStyle name="Normal 5 5" xfId="1153" xr:uid="{00000000-0005-0000-0000-000003120000}"/>
    <cellStyle name="Normal 5 5 2" xfId="3600" xr:uid="{00000000-0005-0000-0000-000004120000}"/>
    <cellStyle name="Normal 5 6" xfId="1154" xr:uid="{00000000-0005-0000-0000-000005120000}"/>
    <cellStyle name="Normal 5 6 2" xfId="3601" xr:uid="{00000000-0005-0000-0000-000006120000}"/>
    <cellStyle name="Normal 5 7" xfId="1155" xr:uid="{00000000-0005-0000-0000-000007120000}"/>
    <cellStyle name="Normal 5 7 2" xfId="3602" xr:uid="{00000000-0005-0000-0000-000008120000}"/>
    <cellStyle name="Normal 5 8" xfId="1156" xr:uid="{00000000-0005-0000-0000-000009120000}"/>
    <cellStyle name="Normal 5 8 2" xfId="4665" xr:uid="{00000000-0005-0000-0000-00000A120000}"/>
    <cellStyle name="Normal 5 8 3" xfId="3595" xr:uid="{00000000-0005-0000-0000-00000B120000}"/>
    <cellStyle name="Normal 5 9" xfId="1157" xr:uid="{00000000-0005-0000-0000-00000C120000}"/>
    <cellStyle name="Normal 5 9 2" xfId="4666" xr:uid="{00000000-0005-0000-0000-00000D120000}"/>
    <cellStyle name="Normal 5 9 3" xfId="4211" xr:uid="{00000000-0005-0000-0000-00000E120000}"/>
    <cellStyle name="Normal 50" xfId="2275" xr:uid="{00000000-0005-0000-0000-00000F120000}"/>
    <cellStyle name="Normal 50 2" xfId="3603" xr:uid="{00000000-0005-0000-0000-000010120000}"/>
    <cellStyle name="Normal 50 2 2" xfId="5988" xr:uid="{00000000-0005-0000-0000-000011120000}"/>
    <cellStyle name="Normal 51" xfId="2238" xr:uid="{00000000-0005-0000-0000-000012120000}"/>
    <cellStyle name="Normal 51 2" xfId="3604" xr:uid="{00000000-0005-0000-0000-000013120000}"/>
    <cellStyle name="Normal 51 2 2" xfId="5952" xr:uid="{00000000-0005-0000-0000-000014120000}"/>
    <cellStyle name="Normal 52" xfId="2202" xr:uid="{00000000-0005-0000-0000-000015120000}"/>
    <cellStyle name="Normal 52 2" xfId="3605" xr:uid="{00000000-0005-0000-0000-000016120000}"/>
    <cellStyle name="Normal 52 2 2" xfId="5928" xr:uid="{00000000-0005-0000-0000-000017120000}"/>
    <cellStyle name="Normal 53" xfId="2181" xr:uid="{00000000-0005-0000-0000-000018120000}"/>
    <cellStyle name="Normal 53 2" xfId="3606" xr:uid="{00000000-0005-0000-0000-000019120000}"/>
    <cellStyle name="Normal 53 2 2" xfId="5922" xr:uid="{00000000-0005-0000-0000-00001A120000}"/>
    <cellStyle name="Normal 54" xfId="2247" xr:uid="{00000000-0005-0000-0000-00001B120000}"/>
    <cellStyle name="Normal 54 2" xfId="3607" xr:uid="{00000000-0005-0000-0000-00001C120000}"/>
    <cellStyle name="Normal 54 2 2" xfId="5960" xr:uid="{00000000-0005-0000-0000-00001D120000}"/>
    <cellStyle name="Normal 55" xfId="2243" xr:uid="{00000000-0005-0000-0000-00001E120000}"/>
    <cellStyle name="Normal 55 2" xfId="3608" xr:uid="{00000000-0005-0000-0000-00001F120000}"/>
    <cellStyle name="Normal 55 2 2" xfId="5956" xr:uid="{00000000-0005-0000-0000-000020120000}"/>
    <cellStyle name="Normal 56" xfId="2246" xr:uid="{00000000-0005-0000-0000-000021120000}"/>
    <cellStyle name="Normal 56 2" xfId="3609" xr:uid="{00000000-0005-0000-0000-000022120000}"/>
    <cellStyle name="Normal 56 2 2" xfId="5959" xr:uid="{00000000-0005-0000-0000-000023120000}"/>
    <cellStyle name="Normal 57" xfId="2204" xr:uid="{00000000-0005-0000-0000-000024120000}"/>
    <cellStyle name="Normal 57 2" xfId="3610" xr:uid="{00000000-0005-0000-0000-000025120000}"/>
    <cellStyle name="Normal 57 3" xfId="5930" xr:uid="{00000000-0005-0000-0000-000026120000}"/>
    <cellStyle name="Normal 57 4" xfId="4667" xr:uid="{00000000-0005-0000-0000-000027120000}"/>
    <cellStyle name="Normal 58" xfId="2244" xr:uid="{00000000-0005-0000-0000-000028120000}"/>
    <cellStyle name="Normal 58 2" xfId="3611" xr:uid="{00000000-0005-0000-0000-000029120000}"/>
    <cellStyle name="Normal 58 2 2" xfId="5957" xr:uid="{00000000-0005-0000-0000-00002A120000}"/>
    <cellStyle name="Normal 59" xfId="2241" xr:uid="{00000000-0005-0000-0000-00002B120000}"/>
    <cellStyle name="Normal 59 2" xfId="3612" xr:uid="{00000000-0005-0000-0000-00002C120000}"/>
    <cellStyle name="Normal 59 2 2" xfId="5954" xr:uid="{00000000-0005-0000-0000-00002D120000}"/>
    <cellStyle name="Normal 6" xfId="1691" xr:uid="{00000000-0005-0000-0000-00002E120000}"/>
    <cellStyle name="Normal 6 2" xfId="1158" xr:uid="{00000000-0005-0000-0000-00002F120000}"/>
    <cellStyle name="Normal 6 2 2" xfId="2209" xr:uid="{00000000-0005-0000-0000-000030120000}"/>
    <cellStyle name="Normal 6 2 2 2" xfId="5935" xr:uid="{00000000-0005-0000-0000-000031120000}"/>
    <cellStyle name="Normal 6 2 2 3" xfId="4669" xr:uid="{00000000-0005-0000-0000-000032120000}"/>
    <cellStyle name="Normal 6 2 2 4" xfId="2358" xr:uid="{00000000-0005-0000-0000-000033120000}"/>
    <cellStyle name="Normal 6 2 3" xfId="3613" xr:uid="{00000000-0005-0000-0000-000034120000}"/>
    <cellStyle name="Normal 6 2 4" xfId="2081" xr:uid="{00000000-0005-0000-0000-000035120000}"/>
    <cellStyle name="Normal 6 2 5" xfId="1692" xr:uid="{00000000-0005-0000-0000-000036120000}"/>
    <cellStyle name="Normal 6 3" xfId="1159" xr:uid="{00000000-0005-0000-0000-000037120000}"/>
    <cellStyle name="Normal 6 3 2" xfId="3614" xr:uid="{00000000-0005-0000-0000-000038120000}"/>
    <cellStyle name="Normal 6 3 3" xfId="1983" xr:uid="{00000000-0005-0000-0000-000039120000}"/>
    <cellStyle name="Normal 6 4" xfId="1160" xr:uid="{00000000-0005-0000-0000-00003A120000}"/>
    <cellStyle name="Normal 6 4 2" xfId="3615" xr:uid="{00000000-0005-0000-0000-00003B120000}"/>
    <cellStyle name="Normal 6 5" xfId="1161" xr:uid="{00000000-0005-0000-0000-00003C120000}"/>
    <cellStyle name="Normal 6 5 2" xfId="3616" xr:uid="{00000000-0005-0000-0000-00003D120000}"/>
    <cellStyle name="Normal 6 6" xfId="1162" xr:uid="{00000000-0005-0000-0000-00003E120000}"/>
    <cellStyle name="Normal 6 6 2" xfId="3617" xr:uid="{00000000-0005-0000-0000-00003F120000}"/>
    <cellStyle name="Normal 6 7" xfId="3618" xr:uid="{00000000-0005-0000-0000-000040120000}"/>
    <cellStyle name="Normal 6 8" xfId="4212" xr:uid="{00000000-0005-0000-0000-000041120000}"/>
    <cellStyle name="Normal 6 8 2" xfId="4858" xr:uid="{00000000-0005-0000-0000-000042120000}"/>
    <cellStyle name="Normal 6 9" xfId="6201" xr:uid="{00000000-0005-0000-0000-000043120000}"/>
    <cellStyle name="Normal 60" xfId="2242" xr:uid="{00000000-0005-0000-0000-000044120000}"/>
    <cellStyle name="Normal 60 2" xfId="3619" xr:uid="{00000000-0005-0000-0000-000045120000}"/>
    <cellStyle name="Normal 60 2 2" xfId="5955" xr:uid="{00000000-0005-0000-0000-000046120000}"/>
    <cellStyle name="Normal 61" xfId="2274" xr:uid="{00000000-0005-0000-0000-000047120000}"/>
    <cellStyle name="Normal 61 2" xfId="3620" xr:uid="{00000000-0005-0000-0000-000048120000}"/>
    <cellStyle name="Normal 61 2 2" xfId="5987" xr:uid="{00000000-0005-0000-0000-000049120000}"/>
    <cellStyle name="Normal 62" xfId="2276" xr:uid="{00000000-0005-0000-0000-00004A120000}"/>
    <cellStyle name="Normal 62 2" xfId="3621" xr:uid="{00000000-0005-0000-0000-00004B120000}"/>
    <cellStyle name="Normal 62 2 2" xfId="5989" xr:uid="{00000000-0005-0000-0000-00004C120000}"/>
    <cellStyle name="Normal 63" xfId="2203" xr:uid="{00000000-0005-0000-0000-00004D120000}"/>
    <cellStyle name="Normal 63 2" xfId="3622" xr:uid="{00000000-0005-0000-0000-00004E120000}"/>
    <cellStyle name="Normal 63 2 2" xfId="5929" xr:uid="{00000000-0005-0000-0000-00004F120000}"/>
    <cellStyle name="Normal 64" xfId="2240" xr:uid="{00000000-0005-0000-0000-000050120000}"/>
    <cellStyle name="Normal 64 2" xfId="3623" xr:uid="{00000000-0005-0000-0000-000051120000}"/>
    <cellStyle name="Normal 64 2 2" xfId="5953" xr:uid="{00000000-0005-0000-0000-000052120000}"/>
    <cellStyle name="Normal 65" xfId="2248" xr:uid="{00000000-0005-0000-0000-000053120000}"/>
    <cellStyle name="Normal 65 2" xfId="3624" xr:uid="{00000000-0005-0000-0000-000054120000}"/>
    <cellStyle name="Normal 65 2 2" xfId="5961" xr:uid="{00000000-0005-0000-0000-000055120000}"/>
    <cellStyle name="Normal 66" xfId="2319" xr:uid="{00000000-0005-0000-0000-000056120000}"/>
    <cellStyle name="Normal 66 2" xfId="3625" xr:uid="{00000000-0005-0000-0000-000057120000}"/>
    <cellStyle name="Normal 66 2 2" xfId="6032" xr:uid="{00000000-0005-0000-0000-000058120000}"/>
    <cellStyle name="Normal 66 3" xfId="6238" xr:uid="{00000000-0005-0000-0000-000059120000}"/>
    <cellStyle name="Normal 67" xfId="3626" xr:uid="{00000000-0005-0000-0000-00005A120000}"/>
    <cellStyle name="Normal 67 2" xfId="6239" xr:uid="{00000000-0005-0000-0000-00005B120000}"/>
    <cellStyle name="Normal 68" xfId="3627" xr:uid="{00000000-0005-0000-0000-00005C120000}"/>
    <cellStyle name="Normal 68 2" xfId="6240" xr:uid="{00000000-0005-0000-0000-00005D120000}"/>
    <cellStyle name="Normal 69" xfId="3628" xr:uid="{00000000-0005-0000-0000-00005E120000}"/>
    <cellStyle name="Normal 7" xfId="1693" xr:uid="{00000000-0005-0000-0000-00005F120000}"/>
    <cellStyle name="Normal 7 10" xfId="3630" xr:uid="{00000000-0005-0000-0000-000060120000}"/>
    <cellStyle name="Normal 7 11" xfId="3631" xr:uid="{00000000-0005-0000-0000-000061120000}"/>
    <cellStyle name="Normal 7 12" xfId="3632" xr:uid="{00000000-0005-0000-0000-000062120000}"/>
    <cellStyle name="Normal 7 13" xfId="3633" xr:uid="{00000000-0005-0000-0000-000063120000}"/>
    <cellStyle name="Normal 7 14" xfId="3629" xr:uid="{00000000-0005-0000-0000-000064120000}"/>
    <cellStyle name="Normal 7 15" xfId="4213" xr:uid="{00000000-0005-0000-0000-000065120000}"/>
    <cellStyle name="Normal 7 16" xfId="2082" xr:uid="{00000000-0005-0000-0000-000066120000}"/>
    <cellStyle name="Normal 7 2" xfId="1163" xr:uid="{00000000-0005-0000-0000-000067120000}"/>
    <cellStyle name="Normal 7 2 2" xfId="3634" xr:uid="{00000000-0005-0000-0000-000068120000}"/>
    <cellStyle name="Normal 7 2 2 2" xfId="5936" xr:uid="{00000000-0005-0000-0000-000069120000}"/>
    <cellStyle name="Normal 7 2 3" xfId="2210" xr:uid="{00000000-0005-0000-0000-00006A120000}"/>
    <cellStyle name="Normal 7 3" xfId="3635" xr:uid="{00000000-0005-0000-0000-00006B120000}"/>
    <cellStyle name="Normal 7 4" xfId="3636" xr:uid="{00000000-0005-0000-0000-00006C120000}"/>
    <cellStyle name="Normal 7 5" xfId="3637" xr:uid="{00000000-0005-0000-0000-00006D120000}"/>
    <cellStyle name="Normal 7 6" xfId="3638" xr:uid="{00000000-0005-0000-0000-00006E120000}"/>
    <cellStyle name="Normal 7 7" xfId="3639" xr:uid="{00000000-0005-0000-0000-00006F120000}"/>
    <cellStyle name="Normal 7 8" xfId="3640" xr:uid="{00000000-0005-0000-0000-000070120000}"/>
    <cellStyle name="Normal 7 9" xfId="3641" xr:uid="{00000000-0005-0000-0000-000071120000}"/>
    <cellStyle name="Normal 70" xfId="3642" xr:uid="{00000000-0005-0000-0000-000072120000}"/>
    <cellStyle name="Normal 71" xfId="3643" xr:uid="{00000000-0005-0000-0000-000073120000}"/>
    <cellStyle name="Normal 72" xfId="3644" xr:uid="{00000000-0005-0000-0000-000074120000}"/>
    <cellStyle name="Normal 73" xfId="1858" xr:uid="{00000000-0005-0000-0000-000075120000}"/>
    <cellStyle name="Normal 73 2" xfId="3645" xr:uid="{00000000-0005-0000-0000-000076120000}"/>
    <cellStyle name="Normal 73 2 2" xfId="4673" xr:uid="{00000000-0005-0000-0000-000077120000}"/>
    <cellStyle name="Normal 74" xfId="1859" xr:uid="{00000000-0005-0000-0000-000078120000}"/>
    <cellStyle name="Normal 74 2" xfId="3646" xr:uid="{00000000-0005-0000-0000-000079120000}"/>
    <cellStyle name="Normal 74 2 2" xfId="4675" xr:uid="{00000000-0005-0000-0000-00007A120000}"/>
    <cellStyle name="Normal 75" xfId="1860" xr:uid="{00000000-0005-0000-0000-00007B120000}"/>
    <cellStyle name="Normal 75 2" xfId="3647" xr:uid="{00000000-0005-0000-0000-00007C120000}"/>
    <cellStyle name="Normal 75 2 2" xfId="4676" xr:uid="{00000000-0005-0000-0000-00007D120000}"/>
    <cellStyle name="Normal 76" xfId="3648" xr:uid="{00000000-0005-0000-0000-00007E120000}"/>
    <cellStyle name="Normal 77" xfId="3649" xr:uid="{00000000-0005-0000-0000-00007F120000}"/>
    <cellStyle name="Normal 78" xfId="3650" xr:uid="{00000000-0005-0000-0000-000080120000}"/>
    <cellStyle name="Normal 79" xfId="3651" xr:uid="{00000000-0005-0000-0000-000081120000}"/>
    <cellStyle name="Normal 8" xfId="1694" xr:uid="{00000000-0005-0000-0000-000082120000}"/>
    <cellStyle name="Normal 8 2" xfId="1164" xr:uid="{00000000-0005-0000-0000-000083120000}"/>
    <cellStyle name="Normal 8 2 2" xfId="4677" xr:uid="{00000000-0005-0000-0000-000084120000}"/>
    <cellStyle name="Normal 8 2 2 2" xfId="2357" xr:uid="{00000000-0005-0000-0000-000085120000}"/>
    <cellStyle name="Normal 8 2 3" xfId="3653" xr:uid="{00000000-0005-0000-0000-000086120000}"/>
    <cellStyle name="Normal 8 3" xfId="3652" xr:uid="{00000000-0005-0000-0000-000087120000}"/>
    <cellStyle name="Normal 8 3 2" xfId="4678" xr:uid="{00000000-0005-0000-0000-000088120000}"/>
    <cellStyle name="Normal 8 4" xfId="4214" xr:uid="{00000000-0005-0000-0000-000089120000}"/>
    <cellStyle name="Normal 8 4 2" xfId="4679" xr:uid="{00000000-0005-0000-0000-00008A120000}"/>
    <cellStyle name="Normal 8 5" xfId="6199" xr:uid="{00000000-0005-0000-0000-00008B120000}"/>
    <cellStyle name="Normal 80" xfId="3654" xr:uid="{00000000-0005-0000-0000-00008C120000}"/>
    <cellStyle name="Normal 81" xfId="3655" xr:uid="{00000000-0005-0000-0000-00008D120000}"/>
    <cellStyle name="Normal 82" xfId="3656" xr:uid="{00000000-0005-0000-0000-00008E120000}"/>
    <cellStyle name="Normal 83" xfId="3657" xr:uid="{00000000-0005-0000-0000-00008F120000}"/>
    <cellStyle name="Normal 84" xfId="3658" xr:uid="{00000000-0005-0000-0000-000090120000}"/>
    <cellStyle name="Normal 85" xfId="3659" xr:uid="{00000000-0005-0000-0000-000091120000}"/>
    <cellStyle name="Normal 85 2" xfId="3660" xr:uid="{00000000-0005-0000-0000-000092120000}"/>
    <cellStyle name="Normal 86" xfId="3661" xr:uid="{00000000-0005-0000-0000-000093120000}"/>
    <cellStyle name="Normal 87" xfId="3662" xr:uid="{00000000-0005-0000-0000-000094120000}"/>
    <cellStyle name="Normal 88" xfId="3663" xr:uid="{00000000-0005-0000-0000-000095120000}"/>
    <cellStyle name="Normal 89" xfId="3664" xr:uid="{00000000-0005-0000-0000-000096120000}"/>
    <cellStyle name="Normal 89 2" xfId="3665" xr:uid="{00000000-0005-0000-0000-000097120000}"/>
    <cellStyle name="Normal 9" xfId="1695" xr:uid="{00000000-0005-0000-0000-000098120000}"/>
    <cellStyle name="Normal 9 10" xfId="3667" xr:uid="{00000000-0005-0000-0000-000099120000}"/>
    <cellStyle name="Normal 9 11" xfId="3666" xr:uid="{00000000-0005-0000-0000-00009A120000}"/>
    <cellStyle name="Normal 9 12" xfId="4215" xr:uid="{00000000-0005-0000-0000-00009B120000}"/>
    <cellStyle name="Normal 9 12 2" xfId="4857" xr:uid="{00000000-0005-0000-0000-00009C120000}"/>
    <cellStyle name="Normal 9 13" xfId="6197" xr:uid="{00000000-0005-0000-0000-00009D120000}"/>
    <cellStyle name="Normal 9 2" xfId="1984" xr:uid="{00000000-0005-0000-0000-00009E120000}"/>
    <cellStyle name="Normal 9 2 2" xfId="3668" xr:uid="{00000000-0005-0000-0000-00009F120000}"/>
    <cellStyle name="Normal 9 3" xfId="3669" xr:uid="{00000000-0005-0000-0000-0000A0120000}"/>
    <cellStyle name="Normal 9 4" xfId="3670" xr:uid="{00000000-0005-0000-0000-0000A1120000}"/>
    <cellStyle name="Normal 9 5" xfId="3671" xr:uid="{00000000-0005-0000-0000-0000A2120000}"/>
    <cellStyle name="Normal 9 6" xfId="3672" xr:uid="{00000000-0005-0000-0000-0000A3120000}"/>
    <cellStyle name="Normal 9 7" xfId="3673" xr:uid="{00000000-0005-0000-0000-0000A4120000}"/>
    <cellStyle name="Normal 9 8" xfId="3674" xr:uid="{00000000-0005-0000-0000-0000A5120000}"/>
    <cellStyle name="Normal 9 9" xfId="3675" xr:uid="{00000000-0005-0000-0000-0000A6120000}"/>
    <cellStyle name="Normal 90" xfId="3676" xr:uid="{00000000-0005-0000-0000-0000A7120000}"/>
    <cellStyle name="Normal 91" xfId="3677" xr:uid="{00000000-0005-0000-0000-0000A8120000}"/>
    <cellStyle name="Normal 92" xfId="3678" xr:uid="{00000000-0005-0000-0000-0000A9120000}"/>
    <cellStyle name="Normal 93" xfId="3679" xr:uid="{00000000-0005-0000-0000-0000AA120000}"/>
    <cellStyle name="Normal 94" xfId="3680" xr:uid="{00000000-0005-0000-0000-0000AB120000}"/>
    <cellStyle name="Normal 95" xfId="3681" xr:uid="{00000000-0005-0000-0000-0000AC120000}"/>
    <cellStyle name="Normal 96" xfId="3682" xr:uid="{00000000-0005-0000-0000-0000AD120000}"/>
    <cellStyle name="Normal 97" xfId="3683" xr:uid="{00000000-0005-0000-0000-0000AE120000}"/>
    <cellStyle name="Normal 98" xfId="3684" xr:uid="{00000000-0005-0000-0000-0000AF120000}"/>
    <cellStyle name="Normal 99" xfId="3685" xr:uid="{00000000-0005-0000-0000-0000B0120000}"/>
    <cellStyle name="Normal0" xfId="1165" xr:uid="{00000000-0005-0000-0000-0000B1120000}"/>
    <cellStyle name="Normale_9639A02C" xfId="3686" xr:uid="{00000000-0005-0000-0000-0000B2120000}"/>
    <cellStyle name="NormalGB" xfId="1166" xr:uid="{00000000-0005-0000-0000-0000B3120000}"/>
    <cellStyle name="Note 2" xfId="1167" xr:uid="{00000000-0005-0000-0000-0000B4120000}"/>
    <cellStyle name="Note 2 2" xfId="1168" xr:uid="{00000000-0005-0000-0000-0000B5120000}"/>
    <cellStyle name="Note 2 2 2" xfId="3687" xr:uid="{00000000-0005-0000-0000-0000B6120000}"/>
    <cellStyle name="Note 2 3" xfId="1169" xr:uid="{00000000-0005-0000-0000-0000B7120000}"/>
    <cellStyle name="Note 2 3 2" xfId="3688" xr:uid="{00000000-0005-0000-0000-0000B8120000}"/>
    <cellStyle name="Note 2 4" xfId="1170" xr:uid="{00000000-0005-0000-0000-0000B9120000}"/>
    <cellStyle name="Note 2 4 2" xfId="5462" xr:uid="{00000000-0005-0000-0000-0000BA120000}"/>
    <cellStyle name="Note 2 4 3" xfId="4856" xr:uid="{00000000-0005-0000-0000-0000BB120000}"/>
    <cellStyle name="Note 2 5" xfId="1171" xr:uid="{00000000-0005-0000-0000-0000BC120000}"/>
    <cellStyle name="Note 2 5 2" xfId="5701" xr:uid="{00000000-0005-0000-0000-0000BD120000}"/>
    <cellStyle name="Note 2 6" xfId="1172" xr:uid="{00000000-0005-0000-0000-0000BE120000}"/>
    <cellStyle name="Note 2 6 2" xfId="5782" xr:uid="{00000000-0005-0000-0000-0000BF120000}"/>
    <cellStyle name="Note 2 7" xfId="5225" xr:uid="{00000000-0005-0000-0000-0000C0120000}"/>
    <cellStyle name="Note 2 8" xfId="2211" xr:uid="{00000000-0005-0000-0000-0000C1120000}"/>
    <cellStyle name="Note 2 9" xfId="1985" xr:uid="{00000000-0005-0000-0000-0000C2120000}"/>
    <cellStyle name="Note 3" xfId="1173" xr:uid="{00000000-0005-0000-0000-0000C3120000}"/>
    <cellStyle name="Note 3 2" xfId="1174" xr:uid="{00000000-0005-0000-0000-0000C4120000}"/>
    <cellStyle name="Note 3 2 2" xfId="5242" xr:uid="{00000000-0005-0000-0000-0000C5120000}"/>
    <cellStyle name="Note 3 3" xfId="1175" xr:uid="{00000000-0005-0000-0000-0000C6120000}"/>
    <cellStyle name="Note 3 3 2" xfId="5043" xr:uid="{00000000-0005-0000-0000-0000C7120000}"/>
    <cellStyle name="Note 3 4" xfId="1176" xr:uid="{00000000-0005-0000-0000-0000C8120000}"/>
    <cellStyle name="Note 3 5" xfId="1177" xr:uid="{00000000-0005-0000-0000-0000C9120000}"/>
    <cellStyle name="Note 3 6" xfId="1178" xr:uid="{00000000-0005-0000-0000-0000CA120000}"/>
    <cellStyle name="Note 4" xfId="1179" xr:uid="{00000000-0005-0000-0000-0000CB120000}"/>
    <cellStyle name="Note 4 2" xfId="5539" xr:uid="{00000000-0005-0000-0000-0000CC120000}"/>
    <cellStyle name="Note 4 3" xfId="5710" xr:uid="{00000000-0005-0000-0000-0000CD120000}"/>
    <cellStyle name="Note 4 4" xfId="5791" xr:uid="{00000000-0005-0000-0000-0000CE120000}"/>
    <cellStyle name="Note 4 5" xfId="5318" xr:uid="{00000000-0005-0000-0000-0000CF120000}"/>
    <cellStyle name="Note 5" xfId="1180" xr:uid="{00000000-0005-0000-0000-0000D0120000}"/>
    <cellStyle name="Note 5 2" xfId="6195" xr:uid="{00000000-0005-0000-0000-0000D1120000}"/>
    <cellStyle name="Note 6" xfId="2083" xr:uid="{00000000-0005-0000-0000-0000D2120000}"/>
    <cellStyle name="Note 7" xfId="1696" xr:uid="{00000000-0005-0000-0000-0000D3120000}"/>
    <cellStyle name="NUMBER" xfId="1181" xr:uid="{00000000-0005-0000-0000-0000D4120000}"/>
    <cellStyle name="NUMBER 2" xfId="1182" xr:uid="{00000000-0005-0000-0000-0000D5120000}"/>
    <cellStyle name="Œ…‹æØ‚è [0.00]_ƒ}ƒXƒ^i“¾ˆÓæj" xfId="1186" xr:uid="{00000000-0005-0000-0000-0000D6120000}"/>
    <cellStyle name="Œ…‹æØ‚è_ƒ}ƒXƒ^i“¾ˆÓæj" xfId="1187" xr:uid="{00000000-0005-0000-0000-0000D7120000}"/>
    <cellStyle name="oft Excel]_x000d__x000a_Comment=The open=/f lines load custom functions into the Paste Function list._x000d__x000a_Maximized=3_x000d__x000a_Basics=1_x000d__x000a_A" xfId="1188" xr:uid="{00000000-0005-0000-0000-0000D8120000}"/>
    <cellStyle name="oft Excel]_x000d__x000a_Comment=The open=/f lines load custom functions into the Paste Function list._x000d__x000a_Maximized=3_x000d__x000a_Basics=1_x000d__x000a_A 2" xfId="3689" xr:uid="{00000000-0005-0000-0000-0000D9120000}"/>
    <cellStyle name="oft Mail]_x000d__x000a_NextOnMoveDelete=1_x000d__x000a_CustomInitHandler=_x000d__x000a_DemosEnabled=1_x000d__x000a_WG=0_x000d__x000a_Login=slwong_x000d__x000a_MAPIHELP=C:\MSMAIL\MSMAIL.HL" xfId="1189" xr:uid="{00000000-0005-0000-0000-0000DA120000}"/>
    <cellStyle name="_x0004_omma_laroux_1_PLDT_Term loan &amp; PP-(YT)" xfId="1190" xr:uid="{00000000-0005-0000-0000-0000DB120000}"/>
    <cellStyle name="OTM" xfId="1191" xr:uid="{00000000-0005-0000-0000-0000DC120000}"/>
    <cellStyle name="Output 2" xfId="1192" xr:uid="{00000000-0005-0000-0000-0000DD120000}"/>
    <cellStyle name="Output 2 2" xfId="1193" xr:uid="{00000000-0005-0000-0000-0000DE120000}"/>
    <cellStyle name="Output 2 2 2" xfId="3691" xr:uid="{00000000-0005-0000-0000-0000DF120000}"/>
    <cellStyle name="Output 2 3" xfId="1194" xr:uid="{00000000-0005-0000-0000-0000E0120000}"/>
    <cellStyle name="Output 2 3 2" xfId="3692" xr:uid="{00000000-0005-0000-0000-0000E1120000}"/>
    <cellStyle name="Output 2 4" xfId="1195" xr:uid="{00000000-0005-0000-0000-0000E2120000}"/>
    <cellStyle name="Output 2 4 2" xfId="4855" xr:uid="{00000000-0005-0000-0000-0000E3120000}"/>
    <cellStyle name="Output 2 5" xfId="1196" xr:uid="{00000000-0005-0000-0000-0000E4120000}"/>
    <cellStyle name="Output 2 5 2" xfId="3690" xr:uid="{00000000-0005-0000-0000-0000E5120000}"/>
    <cellStyle name="Output 2 6" xfId="1197" xr:uid="{00000000-0005-0000-0000-0000E6120000}"/>
    <cellStyle name="Output 2 7" xfId="1986" xr:uid="{00000000-0005-0000-0000-0000E7120000}"/>
    <cellStyle name="Output 3" xfId="1198" xr:uid="{00000000-0005-0000-0000-0000E8120000}"/>
    <cellStyle name="Output 3 2" xfId="1199" xr:uid="{00000000-0005-0000-0000-0000E9120000}"/>
    <cellStyle name="Output 3 3" xfId="1200" xr:uid="{00000000-0005-0000-0000-0000EA120000}"/>
    <cellStyle name="Output 3 4" xfId="1201" xr:uid="{00000000-0005-0000-0000-0000EB120000}"/>
    <cellStyle name="Output 3 5" xfId="1202" xr:uid="{00000000-0005-0000-0000-0000EC120000}"/>
    <cellStyle name="Output 3 6" xfId="1203" xr:uid="{00000000-0005-0000-0000-0000ED120000}"/>
    <cellStyle name="Output 3 7" xfId="3693" xr:uid="{00000000-0005-0000-0000-0000EE120000}"/>
    <cellStyle name="Output 4" xfId="1204" xr:uid="{00000000-0005-0000-0000-0000EF120000}"/>
    <cellStyle name="Output 5" xfId="1205" xr:uid="{00000000-0005-0000-0000-0000F0120000}"/>
    <cellStyle name="Output 5 2" xfId="4681" xr:uid="{00000000-0005-0000-0000-0000F1120000}"/>
    <cellStyle name="Output 6" xfId="5429" xr:uid="{00000000-0005-0000-0000-0000F2120000}"/>
    <cellStyle name="Output 7" xfId="5015" xr:uid="{00000000-0005-0000-0000-0000F3120000}"/>
    <cellStyle name="Output 8" xfId="6194" xr:uid="{00000000-0005-0000-0000-0000F4120000}"/>
    <cellStyle name="Output 9" xfId="1697" xr:uid="{00000000-0005-0000-0000-0000F5120000}"/>
    <cellStyle name="Output Amounts" xfId="1206" xr:uid="{00000000-0005-0000-0000-0000F6120000}"/>
    <cellStyle name="Output Column Headings" xfId="1207" xr:uid="{00000000-0005-0000-0000-0000F7120000}"/>
    <cellStyle name="Output Line Items" xfId="1208" xr:uid="{00000000-0005-0000-0000-0000F8120000}"/>
    <cellStyle name="Output Report Heading" xfId="1209" xr:uid="{00000000-0005-0000-0000-0000F9120000}"/>
    <cellStyle name="Output Report Title" xfId="1210" xr:uid="{00000000-0005-0000-0000-0000FA120000}"/>
    <cellStyle name="Page Number" xfId="1211" xr:uid="{00000000-0005-0000-0000-0000FB120000}"/>
    <cellStyle name="PageSubTitle" xfId="1212" xr:uid="{00000000-0005-0000-0000-0000FC120000}"/>
    <cellStyle name="PageTitle" xfId="1213" xr:uid="{00000000-0005-0000-0000-0000FD120000}"/>
    <cellStyle name="pcdos" xfId="1214" xr:uid="{00000000-0005-0000-0000-0000FE120000}"/>
    <cellStyle name="per.style" xfId="1215" xr:uid="{00000000-0005-0000-0000-0000FF120000}"/>
    <cellStyle name="Percent (0%)" xfId="1219" xr:uid="{00000000-0005-0000-0000-000001130000}"/>
    <cellStyle name="Percent (0%) 2" xfId="3694" xr:uid="{00000000-0005-0000-0000-000002130000}"/>
    <cellStyle name="Percent (0.0%)" xfId="1217" xr:uid="{00000000-0005-0000-0000-000003130000}"/>
    <cellStyle name="Percent (0.0%) 2" xfId="3695" xr:uid="{00000000-0005-0000-0000-000004130000}"/>
    <cellStyle name="Percent (0.00%)" xfId="1218" xr:uid="{00000000-0005-0000-0000-000005130000}"/>
    <cellStyle name="Percent (0.00%) 2" xfId="3696" xr:uid="{00000000-0005-0000-0000-000006130000}"/>
    <cellStyle name="Percent [0]" xfId="1220" xr:uid="{00000000-0005-0000-0000-000007130000}"/>
    <cellStyle name="Percent [0] 2" xfId="1221" xr:uid="{00000000-0005-0000-0000-000008130000}"/>
    <cellStyle name="Percent [0] 3" xfId="3697" xr:uid="{00000000-0005-0000-0000-000009130000}"/>
    <cellStyle name="Percent [0] 3 2" xfId="4684" xr:uid="{00000000-0005-0000-0000-00000A130000}"/>
    <cellStyle name="Percent [0] 4" xfId="1862" xr:uid="{00000000-0005-0000-0000-00000B130000}"/>
    <cellStyle name="Percent [00]" xfId="1222" xr:uid="{00000000-0005-0000-0000-00000C130000}"/>
    <cellStyle name="Percent [00] 2" xfId="1223" xr:uid="{00000000-0005-0000-0000-00000D130000}"/>
    <cellStyle name="Percent [00] 3" xfId="3698" xr:uid="{00000000-0005-0000-0000-00000E130000}"/>
    <cellStyle name="Percent [00] 3 2" xfId="4685" xr:uid="{00000000-0005-0000-0000-00000F130000}"/>
    <cellStyle name="Percent [00] 4" xfId="1863" xr:uid="{00000000-0005-0000-0000-000010130000}"/>
    <cellStyle name="Percent [2]" xfId="1224" xr:uid="{00000000-0005-0000-0000-000011130000}"/>
    <cellStyle name="Percent [2] 2" xfId="1225" xr:uid="{00000000-0005-0000-0000-000012130000}"/>
    <cellStyle name="Percent [2] 3" xfId="1226" xr:uid="{00000000-0005-0000-0000-000013130000}"/>
    <cellStyle name="Percent [2] 4" xfId="1227" xr:uid="{00000000-0005-0000-0000-000014130000}"/>
    <cellStyle name="Percent [2] 4 2" xfId="3699" xr:uid="{00000000-0005-0000-0000-000015130000}"/>
    <cellStyle name="Percent [2] 4 3" xfId="1987" xr:uid="{00000000-0005-0000-0000-000016130000}"/>
    <cellStyle name="Percent [2] 5" xfId="1228" xr:uid="{00000000-0005-0000-0000-000017130000}"/>
    <cellStyle name="Percent [2] 6" xfId="1229" xr:uid="{00000000-0005-0000-0000-000018130000}"/>
    <cellStyle name="Percent [2] 7" xfId="1230" xr:uid="{00000000-0005-0000-0000-000019130000}"/>
    <cellStyle name="Percent [2] 8" xfId="6193" xr:uid="{00000000-0005-0000-0000-00001A130000}"/>
    <cellStyle name="Percent 10 2" xfId="1231" xr:uid="{00000000-0005-0000-0000-00001B130000}"/>
    <cellStyle name="Percent 10 3" xfId="3700" xr:uid="{00000000-0005-0000-0000-00001C130000}"/>
    <cellStyle name="Percent 11" xfId="3701" xr:uid="{00000000-0005-0000-0000-00001D130000}"/>
    <cellStyle name="Percent 12" xfId="3702" xr:uid="{00000000-0005-0000-0000-00001E130000}"/>
    <cellStyle name="Percent 13" xfId="1232" xr:uid="{00000000-0005-0000-0000-00001F130000}"/>
    <cellStyle name="Percent 13 2" xfId="3703" xr:uid="{00000000-0005-0000-0000-000020130000}"/>
    <cellStyle name="Percent 14" xfId="3704" xr:uid="{00000000-0005-0000-0000-000021130000}"/>
    <cellStyle name="Percent 15" xfId="3705" xr:uid="{00000000-0005-0000-0000-000022130000}"/>
    <cellStyle name="Percent 16" xfId="3706" xr:uid="{00000000-0005-0000-0000-000023130000}"/>
    <cellStyle name="Percent 17" xfId="3707" xr:uid="{00000000-0005-0000-0000-000024130000}"/>
    <cellStyle name="Percent 18" xfId="3708" xr:uid="{00000000-0005-0000-0000-000025130000}"/>
    <cellStyle name="Percent 19" xfId="3709" xr:uid="{00000000-0005-0000-0000-000026130000}"/>
    <cellStyle name="Percent 2 10" xfId="3711" xr:uid="{00000000-0005-0000-0000-000027130000}"/>
    <cellStyle name="Percent 2 11" xfId="3712" xr:uid="{00000000-0005-0000-0000-000028130000}"/>
    <cellStyle name="Percent 2 12" xfId="3713" xr:uid="{00000000-0005-0000-0000-000029130000}"/>
    <cellStyle name="Percent 2 13" xfId="3714" xr:uid="{00000000-0005-0000-0000-00002A130000}"/>
    <cellStyle name="Percent 2 14" xfId="3715" xr:uid="{00000000-0005-0000-0000-00002B130000}"/>
    <cellStyle name="Percent 2 15" xfId="3716" xr:uid="{00000000-0005-0000-0000-00002C130000}"/>
    <cellStyle name="Percent 2 16" xfId="3717" xr:uid="{00000000-0005-0000-0000-00002D130000}"/>
    <cellStyle name="Percent 2 17" xfId="3718" xr:uid="{00000000-0005-0000-0000-00002E130000}"/>
    <cellStyle name="Percent 2 18" xfId="3719" xr:uid="{00000000-0005-0000-0000-00002F130000}"/>
    <cellStyle name="Percent 2 19" xfId="3720" xr:uid="{00000000-0005-0000-0000-000030130000}"/>
    <cellStyle name="Percent 2 2" xfId="1233" xr:uid="{00000000-0005-0000-0000-000031130000}"/>
    <cellStyle name="Percent 2 2 2" xfId="1234" xr:uid="{00000000-0005-0000-0000-000032130000}"/>
    <cellStyle name="Percent 2 2 2 2" xfId="1235" xr:uid="{00000000-0005-0000-0000-000033130000}"/>
    <cellStyle name="Percent 2 2 2 2 2" xfId="4687" xr:uid="{00000000-0005-0000-0000-000034130000}"/>
    <cellStyle name="Percent 2 2 2 3" xfId="4686" xr:uid="{00000000-0005-0000-0000-000035130000}"/>
    <cellStyle name="Percent 2 2 2 4" xfId="3721" xr:uid="{00000000-0005-0000-0000-000036130000}"/>
    <cellStyle name="Percent 2 2 3" xfId="1236" xr:uid="{00000000-0005-0000-0000-000037130000}"/>
    <cellStyle name="Percent 2 2 4" xfId="1237" xr:uid="{00000000-0005-0000-0000-000038130000}"/>
    <cellStyle name="Percent 2 2 5" xfId="1238" xr:uid="{00000000-0005-0000-0000-000039130000}"/>
    <cellStyle name="Percent 2 20" xfId="3722" xr:uid="{00000000-0005-0000-0000-00003A130000}"/>
    <cellStyle name="Percent 2 21" xfId="3723" xr:uid="{00000000-0005-0000-0000-00003B130000}"/>
    <cellStyle name="Percent 2 22" xfId="3724" xr:uid="{00000000-0005-0000-0000-00003C130000}"/>
    <cellStyle name="Percent 2 23" xfId="3725" xr:uid="{00000000-0005-0000-0000-00003D130000}"/>
    <cellStyle name="Percent 2 24" xfId="3726" xr:uid="{00000000-0005-0000-0000-00003E130000}"/>
    <cellStyle name="Percent 2 25" xfId="3727" xr:uid="{00000000-0005-0000-0000-00003F130000}"/>
    <cellStyle name="Percent 2 26" xfId="3728" xr:uid="{00000000-0005-0000-0000-000040130000}"/>
    <cellStyle name="Percent 2 27" xfId="3729" xr:uid="{00000000-0005-0000-0000-000041130000}"/>
    <cellStyle name="Percent 2 28" xfId="3730" xr:uid="{00000000-0005-0000-0000-000042130000}"/>
    <cellStyle name="Percent 2 29" xfId="3731" xr:uid="{00000000-0005-0000-0000-000043130000}"/>
    <cellStyle name="Percent 2 3" xfId="1239" xr:uid="{00000000-0005-0000-0000-000044130000}"/>
    <cellStyle name="Percent 2 3 2" xfId="1240" xr:uid="{00000000-0005-0000-0000-000045130000}"/>
    <cellStyle name="Percent 2 3 3" xfId="1699" xr:uid="{00000000-0005-0000-0000-000046130000}"/>
    <cellStyle name="Percent 2 30" xfId="3732" xr:uid="{00000000-0005-0000-0000-000047130000}"/>
    <cellStyle name="Percent 2 31" xfId="3733" xr:uid="{00000000-0005-0000-0000-000048130000}"/>
    <cellStyle name="Percent 2 32" xfId="3734" xr:uid="{00000000-0005-0000-0000-000049130000}"/>
    <cellStyle name="Percent 2 33" xfId="3735" xr:uid="{00000000-0005-0000-0000-00004A130000}"/>
    <cellStyle name="Percent 2 34" xfId="3736" xr:uid="{00000000-0005-0000-0000-00004B130000}"/>
    <cellStyle name="Percent 2 35" xfId="3737" xr:uid="{00000000-0005-0000-0000-00004C130000}"/>
    <cellStyle name="Percent 2 36" xfId="3738" xr:uid="{00000000-0005-0000-0000-00004D130000}"/>
    <cellStyle name="Percent 2 37" xfId="3739" xr:uid="{00000000-0005-0000-0000-00004E130000}"/>
    <cellStyle name="Percent 2 38" xfId="3740" xr:uid="{00000000-0005-0000-0000-00004F130000}"/>
    <cellStyle name="Percent 2 39" xfId="3741" xr:uid="{00000000-0005-0000-0000-000050130000}"/>
    <cellStyle name="Percent 2 4" xfId="1241" xr:uid="{00000000-0005-0000-0000-000051130000}"/>
    <cellStyle name="Percent 2 4 2" xfId="3742" xr:uid="{00000000-0005-0000-0000-000052130000}"/>
    <cellStyle name="Percent 2 4 2 2" xfId="5937" xr:uid="{00000000-0005-0000-0000-000053130000}"/>
    <cellStyle name="Percent 2 4 3" xfId="2212" xr:uid="{00000000-0005-0000-0000-000054130000}"/>
    <cellStyle name="Percent 2 4 4" xfId="1988" xr:uid="{00000000-0005-0000-0000-000055130000}"/>
    <cellStyle name="Percent 2 40" xfId="3743" xr:uid="{00000000-0005-0000-0000-000056130000}"/>
    <cellStyle name="Percent 2 41" xfId="3744" xr:uid="{00000000-0005-0000-0000-000057130000}"/>
    <cellStyle name="Percent 2 42" xfId="3745" xr:uid="{00000000-0005-0000-0000-000058130000}"/>
    <cellStyle name="Percent 2 43" xfId="3746" xr:uid="{00000000-0005-0000-0000-000059130000}"/>
    <cellStyle name="Percent 2 44" xfId="3747" xr:uid="{00000000-0005-0000-0000-00005A130000}"/>
    <cellStyle name="Percent 2 45" xfId="3748" xr:uid="{00000000-0005-0000-0000-00005B130000}"/>
    <cellStyle name="Percent 2 46" xfId="3749" xr:uid="{00000000-0005-0000-0000-00005C130000}"/>
    <cellStyle name="Percent 2 47" xfId="3750" xr:uid="{00000000-0005-0000-0000-00005D130000}"/>
    <cellStyle name="Percent 2 48" xfId="3751" xr:uid="{00000000-0005-0000-0000-00005E130000}"/>
    <cellStyle name="Percent 2 49" xfId="3752" xr:uid="{00000000-0005-0000-0000-00005F130000}"/>
    <cellStyle name="Percent 2 5" xfId="1242" xr:uid="{00000000-0005-0000-0000-000060130000}"/>
    <cellStyle name="Percent 2 5 2" xfId="3753" xr:uid="{00000000-0005-0000-0000-000061130000}"/>
    <cellStyle name="Percent 2 50" xfId="3754" xr:uid="{00000000-0005-0000-0000-000062130000}"/>
    <cellStyle name="Percent 2 51" xfId="3755" xr:uid="{00000000-0005-0000-0000-000063130000}"/>
    <cellStyle name="Percent 2 52" xfId="3756" xr:uid="{00000000-0005-0000-0000-000064130000}"/>
    <cellStyle name="Percent 2 53" xfId="3757" xr:uid="{00000000-0005-0000-0000-000065130000}"/>
    <cellStyle name="Percent 2 54" xfId="3758" xr:uid="{00000000-0005-0000-0000-000066130000}"/>
    <cellStyle name="Percent 2 55" xfId="3759" xr:uid="{00000000-0005-0000-0000-000067130000}"/>
    <cellStyle name="Percent 2 56" xfId="3760" xr:uid="{00000000-0005-0000-0000-000068130000}"/>
    <cellStyle name="Percent 2 57" xfId="3761" xr:uid="{00000000-0005-0000-0000-000069130000}"/>
    <cellStyle name="Percent 2 58" xfId="3762" xr:uid="{00000000-0005-0000-0000-00006A130000}"/>
    <cellStyle name="Percent 2 59" xfId="3763" xr:uid="{00000000-0005-0000-0000-00006B130000}"/>
    <cellStyle name="Percent 2 6" xfId="1243" xr:uid="{00000000-0005-0000-0000-00006C130000}"/>
    <cellStyle name="Percent 2 6 2" xfId="3764" xr:uid="{00000000-0005-0000-0000-00006D130000}"/>
    <cellStyle name="Percent 2 60" xfId="3765" xr:uid="{00000000-0005-0000-0000-00006E130000}"/>
    <cellStyle name="Percent 2 60 2" xfId="3766" xr:uid="{00000000-0005-0000-0000-00006F130000}"/>
    <cellStyle name="Percent 2 61" xfId="3767" xr:uid="{00000000-0005-0000-0000-000070130000}"/>
    <cellStyle name="Percent 2 62" xfId="3768" xr:uid="{00000000-0005-0000-0000-000071130000}"/>
    <cellStyle name="Percent 2 62 2" xfId="4689" xr:uid="{00000000-0005-0000-0000-000072130000}"/>
    <cellStyle name="Percent 2 62 3" xfId="4688" xr:uid="{00000000-0005-0000-0000-000073130000}"/>
    <cellStyle name="Percent 2 63" xfId="3710" xr:uid="{00000000-0005-0000-0000-000074130000}"/>
    <cellStyle name="Percent 2 63 2" xfId="4854" xr:uid="{00000000-0005-0000-0000-000075130000}"/>
    <cellStyle name="Percent 2 64" xfId="6167" xr:uid="{00000000-0005-0000-0000-000076130000}"/>
    <cellStyle name="Percent 2 65" xfId="2084" xr:uid="{00000000-0005-0000-0000-000077130000}"/>
    <cellStyle name="Percent 2 66" xfId="1698" xr:uid="{00000000-0005-0000-0000-000078130000}"/>
    <cellStyle name="Percent 2 7" xfId="1244" xr:uid="{00000000-0005-0000-0000-000079130000}"/>
    <cellStyle name="Percent 2 7 2" xfId="3769" xr:uid="{00000000-0005-0000-0000-00007A130000}"/>
    <cellStyle name="Percent 2 8" xfId="1245" xr:uid="{00000000-0005-0000-0000-00007B130000}"/>
    <cellStyle name="Percent 2 8 2" xfId="3770" xr:uid="{00000000-0005-0000-0000-00007C130000}"/>
    <cellStyle name="Percent 2 9" xfId="3771" xr:uid="{00000000-0005-0000-0000-00007D130000}"/>
    <cellStyle name="Percent 20" xfId="3772" xr:uid="{00000000-0005-0000-0000-00007E130000}"/>
    <cellStyle name="Percent 21" xfId="3773" xr:uid="{00000000-0005-0000-0000-00007F130000}"/>
    <cellStyle name="Percent 22" xfId="3774" xr:uid="{00000000-0005-0000-0000-000080130000}"/>
    <cellStyle name="Percent 23" xfId="3775" xr:uid="{00000000-0005-0000-0000-000081130000}"/>
    <cellStyle name="Percent 24" xfId="3776" xr:uid="{00000000-0005-0000-0000-000082130000}"/>
    <cellStyle name="Percent 25" xfId="3777" xr:uid="{00000000-0005-0000-0000-000083130000}"/>
    <cellStyle name="Percent 26" xfId="3778" xr:uid="{00000000-0005-0000-0000-000084130000}"/>
    <cellStyle name="Percent 27" xfId="3779" xr:uid="{00000000-0005-0000-0000-000085130000}"/>
    <cellStyle name="Percent 28" xfId="3780" xr:uid="{00000000-0005-0000-0000-000086130000}"/>
    <cellStyle name="Percent 28 2" xfId="3781" xr:uid="{00000000-0005-0000-0000-000087130000}"/>
    <cellStyle name="Percent 29" xfId="3782" xr:uid="{00000000-0005-0000-0000-000088130000}"/>
    <cellStyle name="Percent 3" xfId="1246" xr:uid="{00000000-0005-0000-0000-000089130000}"/>
    <cellStyle name="Percent 3 2" xfId="1247" xr:uid="{00000000-0005-0000-0000-00008A130000}"/>
    <cellStyle name="Percent 3 2 2" xfId="3784" xr:uid="{00000000-0005-0000-0000-00008B130000}"/>
    <cellStyle name="Percent 3 2 2 2" xfId="4691" xr:uid="{00000000-0005-0000-0000-00008C130000}"/>
    <cellStyle name="Percent 3 2 3" xfId="1864" xr:uid="{00000000-0005-0000-0000-00008D130000}"/>
    <cellStyle name="Percent 3 3" xfId="1248" xr:uid="{00000000-0005-0000-0000-00008E130000}"/>
    <cellStyle name="Percent 3 3 2" xfId="3785" xr:uid="{00000000-0005-0000-0000-00008F130000}"/>
    <cellStyle name="Percent 3 3 3" xfId="1989" xr:uid="{00000000-0005-0000-0000-000090130000}"/>
    <cellStyle name="Percent 3 4" xfId="1249" xr:uid="{00000000-0005-0000-0000-000091130000}"/>
    <cellStyle name="Percent 3 4 2" xfId="4692" xr:uid="{00000000-0005-0000-0000-000092130000}"/>
    <cellStyle name="Percent 3 4 3" xfId="3783" xr:uid="{00000000-0005-0000-0000-000093130000}"/>
    <cellStyle name="Percent 3 5" xfId="1250" xr:uid="{00000000-0005-0000-0000-000094130000}"/>
    <cellStyle name="Percent 3 5 2" xfId="5669" xr:uid="{00000000-0005-0000-0000-000095130000}"/>
    <cellStyle name="Percent 3 5 3" xfId="5763" xr:uid="{00000000-0005-0000-0000-000096130000}"/>
    <cellStyle name="Percent 3 5 4" xfId="5400" xr:uid="{00000000-0005-0000-0000-000097130000}"/>
    <cellStyle name="Percent 3 6" xfId="5185" xr:uid="{00000000-0005-0000-0000-000098130000}"/>
    <cellStyle name="Percent 3 7" xfId="4690" xr:uid="{00000000-0005-0000-0000-000099130000}"/>
    <cellStyle name="Percent 3 8" xfId="6145" xr:uid="{00000000-0005-0000-0000-00009A130000}"/>
    <cellStyle name="Percent 30" xfId="3786" xr:uid="{00000000-0005-0000-0000-00009B130000}"/>
    <cellStyle name="Percent 31" xfId="3787" xr:uid="{00000000-0005-0000-0000-00009C130000}"/>
    <cellStyle name="Percent 32" xfId="3788" xr:uid="{00000000-0005-0000-0000-00009D130000}"/>
    <cellStyle name="Percent 33" xfId="3789" xr:uid="{00000000-0005-0000-0000-00009E130000}"/>
    <cellStyle name="Percent 34" xfId="3790" xr:uid="{00000000-0005-0000-0000-00009F130000}"/>
    <cellStyle name="Percent 35" xfId="3791" xr:uid="{00000000-0005-0000-0000-0000A0130000}"/>
    <cellStyle name="Percent 36" xfId="3792" xr:uid="{00000000-0005-0000-0000-0000A1130000}"/>
    <cellStyle name="Percent 37" xfId="3793" xr:uid="{00000000-0005-0000-0000-0000A2130000}"/>
    <cellStyle name="Percent 38" xfId="4116" xr:uid="{00000000-0005-0000-0000-0000A3130000}"/>
    <cellStyle name="Percent 38 2" xfId="5532" xr:uid="{00000000-0005-0000-0000-0000A4130000}"/>
    <cellStyle name="Percent 38 3" xfId="5302" xr:uid="{00000000-0005-0000-0000-0000A5130000}"/>
    <cellStyle name="Percent 39" xfId="4120" xr:uid="{00000000-0005-0000-0000-0000A6130000}"/>
    <cellStyle name="Percent 4" xfId="1251" xr:uid="{00000000-0005-0000-0000-0000A7130000}"/>
    <cellStyle name="Percent 4 2" xfId="1252" xr:uid="{00000000-0005-0000-0000-0000A8130000}"/>
    <cellStyle name="Percent 4 2 2" xfId="3794" xr:uid="{00000000-0005-0000-0000-0000A9130000}"/>
    <cellStyle name="Percent 4 2 2 2" xfId="4694" xr:uid="{00000000-0005-0000-0000-0000AA130000}"/>
    <cellStyle name="Percent 4 2 3" xfId="1865" xr:uid="{00000000-0005-0000-0000-0000AB130000}"/>
    <cellStyle name="Percent 4 3" xfId="1253" xr:uid="{00000000-0005-0000-0000-0000AC130000}"/>
    <cellStyle name="Percent 4 3 2" xfId="4695" xr:uid="{00000000-0005-0000-0000-0000AD130000}"/>
    <cellStyle name="Percent 4 4" xfId="1254" xr:uid="{00000000-0005-0000-0000-0000AE130000}"/>
    <cellStyle name="Percent 4 4 2" xfId="4936" xr:uid="{00000000-0005-0000-0000-0000AF130000}"/>
    <cellStyle name="Percent 4 5" xfId="1255" xr:uid="{00000000-0005-0000-0000-0000B0130000}"/>
    <cellStyle name="Percent 4 5 2" xfId="4693" xr:uid="{00000000-0005-0000-0000-0000B1130000}"/>
    <cellStyle name="Percent 4 6" xfId="1256" xr:uid="{00000000-0005-0000-0000-0000B2130000}"/>
    <cellStyle name="Percent 4 7" xfId="1861" xr:uid="{00000000-0005-0000-0000-0000B3130000}"/>
    <cellStyle name="Percent 40" xfId="4124" xr:uid="{00000000-0005-0000-0000-0000B4130000}"/>
    <cellStyle name="Percent 41" xfId="4128" xr:uid="{00000000-0005-0000-0000-0000B5130000}"/>
    <cellStyle name="Percent 42" xfId="4133" xr:uid="{00000000-0005-0000-0000-0000B6130000}"/>
    <cellStyle name="Percent 43" xfId="4136" xr:uid="{00000000-0005-0000-0000-0000B7130000}"/>
    <cellStyle name="Percent 44" xfId="4139" xr:uid="{00000000-0005-0000-0000-0000B8130000}"/>
    <cellStyle name="Percent 45" xfId="4142" xr:uid="{00000000-0005-0000-0000-0000B9130000}"/>
    <cellStyle name="Percent 46" xfId="4145" xr:uid="{00000000-0005-0000-0000-0000BA130000}"/>
    <cellStyle name="Percent 47" xfId="4148" xr:uid="{00000000-0005-0000-0000-0000BB130000}"/>
    <cellStyle name="Percent 48" xfId="4151" xr:uid="{00000000-0005-0000-0000-0000BC130000}"/>
    <cellStyle name="Percent 49" xfId="4154" xr:uid="{00000000-0005-0000-0000-0000BD130000}"/>
    <cellStyle name="Percent 5" xfId="1257" xr:uid="{00000000-0005-0000-0000-0000BE130000}"/>
    <cellStyle name="Percent 5 2" xfId="1258" xr:uid="{00000000-0005-0000-0000-0000BF130000}"/>
    <cellStyle name="Percent 5 2 2" xfId="3796" xr:uid="{00000000-0005-0000-0000-0000C0130000}"/>
    <cellStyle name="Percent 5 2 2 2" xfId="4697" xr:uid="{00000000-0005-0000-0000-0000C1130000}"/>
    <cellStyle name="Percent 5 2 3" xfId="1866" xr:uid="{00000000-0005-0000-0000-0000C2130000}"/>
    <cellStyle name="Percent 5 3" xfId="3795" xr:uid="{00000000-0005-0000-0000-0000C3130000}"/>
    <cellStyle name="Percent 5 3 2" xfId="6034" xr:uid="{00000000-0005-0000-0000-0000C4130000}"/>
    <cellStyle name="Percent 5 4" xfId="4696" xr:uid="{00000000-0005-0000-0000-0000C5130000}"/>
    <cellStyle name="Percent 5 5" xfId="2323" xr:uid="{00000000-0005-0000-0000-0000C6130000}"/>
    <cellStyle name="Percent 50" xfId="4157" xr:uid="{00000000-0005-0000-0000-0000C7130000}"/>
    <cellStyle name="Percent 51" xfId="4160" xr:uid="{00000000-0005-0000-0000-0000C8130000}"/>
    <cellStyle name="Percent 52" xfId="4162" xr:uid="{00000000-0005-0000-0000-0000C9130000}"/>
    <cellStyle name="Percent 53" xfId="4205" xr:uid="{00000000-0005-0000-0000-0000CA130000}"/>
    <cellStyle name="Percent 54" xfId="6065" xr:uid="{00000000-0005-0000-0000-0000CB130000}"/>
    <cellStyle name="Percent 55" xfId="6068" xr:uid="{00000000-0005-0000-0000-0000CC130000}"/>
    <cellStyle name="Percent 56" xfId="6071" xr:uid="{00000000-0005-0000-0000-0000CD130000}"/>
    <cellStyle name="Percent 57" xfId="6074" xr:uid="{00000000-0005-0000-0000-0000CE130000}"/>
    <cellStyle name="Percent 58" xfId="6077" xr:uid="{00000000-0005-0000-0000-0000CF130000}"/>
    <cellStyle name="Percent 59" xfId="6080" xr:uid="{00000000-0005-0000-0000-0000D0130000}"/>
    <cellStyle name="Percent 6" xfId="1259" xr:uid="{00000000-0005-0000-0000-0000D1130000}"/>
    <cellStyle name="Percent 6 2" xfId="1260" xr:uid="{00000000-0005-0000-0000-0000D2130000}"/>
    <cellStyle name="Percent 6 2 2" xfId="3798" xr:uid="{00000000-0005-0000-0000-0000D3130000}"/>
    <cellStyle name="Percent 6 3" xfId="4698" xr:uid="{00000000-0005-0000-0000-0000D4130000}"/>
    <cellStyle name="Percent 6 4" xfId="3797" xr:uid="{00000000-0005-0000-0000-0000D5130000}"/>
    <cellStyle name="Percent 60" xfId="6083" xr:uid="{00000000-0005-0000-0000-0000D6130000}"/>
    <cellStyle name="Percent 61" xfId="6086" xr:uid="{00000000-0005-0000-0000-0000D7130000}"/>
    <cellStyle name="Percent 62" xfId="6089" xr:uid="{00000000-0005-0000-0000-0000D8130000}"/>
    <cellStyle name="Percent 63" xfId="6092" xr:uid="{00000000-0005-0000-0000-0000D9130000}"/>
    <cellStyle name="Percent 64" xfId="6095" xr:uid="{00000000-0005-0000-0000-0000DA130000}"/>
    <cellStyle name="Percent 65" xfId="6098" xr:uid="{00000000-0005-0000-0000-0000DB130000}"/>
    <cellStyle name="Percent 66" xfId="6101" xr:uid="{00000000-0005-0000-0000-0000DC130000}"/>
    <cellStyle name="Percent 67" xfId="6104" xr:uid="{00000000-0005-0000-0000-0000DD130000}"/>
    <cellStyle name="Percent 68" xfId="6107" xr:uid="{00000000-0005-0000-0000-0000DE130000}"/>
    <cellStyle name="Percent 69" xfId="6110" xr:uid="{00000000-0005-0000-0000-0000DF130000}"/>
    <cellStyle name="Percent 7" xfId="1261" xr:uid="{00000000-0005-0000-0000-0000E0130000}"/>
    <cellStyle name="Percent 7 2" xfId="5476" xr:uid="{00000000-0005-0000-0000-0000E1130000}"/>
    <cellStyle name="Percent 7 3" xfId="5243" xr:uid="{00000000-0005-0000-0000-0000E2130000}"/>
    <cellStyle name="Percent 7 4" xfId="4107" xr:uid="{00000000-0005-0000-0000-0000E3130000}"/>
    <cellStyle name="Percent 70" xfId="6113" xr:uid="{00000000-0005-0000-0000-0000E4130000}"/>
    <cellStyle name="Percent 71" xfId="6116" xr:uid="{00000000-0005-0000-0000-0000E5130000}"/>
    <cellStyle name="Percent 72" xfId="6119" xr:uid="{00000000-0005-0000-0000-0000E6130000}"/>
    <cellStyle name="Percent 73" xfId="6122" xr:uid="{00000000-0005-0000-0000-0000E7130000}"/>
    <cellStyle name="Percent 74" xfId="6124" xr:uid="{00000000-0005-0000-0000-0000E8130000}"/>
    <cellStyle name="Percent 75" xfId="4683" xr:uid="{00000000-0005-0000-0000-0000E9130000}"/>
    <cellStyle name="Percent 75 2" xfId="6205" xr:uid="{00000000-0005-0000-0000-0000EA130000}"/>
    <cellStyle name="Percent 76" xfId="4287" xr:uid="{00000000-0005-0000-0000-0000EB130000}"/>
    <cellStyle name="Percent 76 2" xfId="6208" xr:uid="{00000000-0005-0000-0000-0000EC130000}"/>
    <cellStyle name="Percent 77" xfId="6210" xr:uid="{00000000-0005-0000-0000-0000ED130000}"/>
    <cellStyle name="Percent 78" xfId="6144" xr:uid="{00000000-0005-0000-0000-0000EE130000}"/>
    <cellStyle name="Percent 78 2" xfId="6214" xr:uid="{00000000-0005-0000-0000-0000EF130000}"/>
    <cellStyle name="Percent 79" xfId="4672" xr:uid="{00000000-0005-0000-0000-0000F0130000}"/>
    <cellStyle name="Percent 8" xfId="1262" xr:uid="{00000000-0005-0000-0000-0000F1130000}"/>
    <cellStyle name="Percent 8 2" xfId="5298" xr:uid="{00000000-0005-0000-0000-0000F2130000}"/>
    <cellStyle name="Percent 8 3" xfId="4114" xr:uid="{00000000-0005-0000-0000-0000F3130000}"/>
    <cellStyle name="Percent 80" xfId="4265" xr:uid="{00000000-0005-0000-0000-0000F4130000}"/>
    <cellStyle name="Percent 81" xfId="4264" xr:uid="{00000000-0005-0000-0000-0000F5130000}"/>
    <cellStyle name="Percent 82" xfId="4269" xr:uid="{00000000-0005-0000-0000-0000F6130000}"/>
    <cellStyle name="Percent 9" xfId="1263" xr:uid="{00000000-0005-0000-0000-0000F7130000}"/>
    <cellStyle name="Percent 9 2" xfId="3799" xr:uid="{00000000-0005-0000-0000-0000F8130000}"/>
    <cellStyle name="percentage" xfId="1264" xr:uid="{00000000-0005-0000-0000-0000F9130000}"/>
    <cellStyle name="percentage 2" xfId="3800" xr:uid="{00000000-0005-0000-0000-0000FA130000}"/>
    <cellStyle name="PERCENTAGE 2 2" xfId="4699" xr:uid="{00000000-0005-0000-0000-0000FB130000}"/>
    <cellStyle name="PERCENTAGE 3" xfId="1867" xr:uid="{00000000-0005-0000-0000-0000FC130000}"/>
    <cellStyle name="PERCENTAGE 4" xfId="1662" xr:uid="{00000000-0005-0000-0000-0000FD130000}"/>
    <cellStyle name="PINYO" xfId="4700" xr:uid="{00000000-0005-0000-0000-0000FE130000}"/>
    <cellStyle name="PLAN" xfId="1265" xr:uid="{00000000-0005-0000-0000-0000FF130000}"/>
    <cellStyle name="PrePop Currency (0)" xfId="1266" xr:uid="{00000000-0005-0000-0000-000000140000}"/>
    <cellStyle name="PrePop Currency (0) 2" xfId="1267" xr:uid="{00000000-0005-0000-0000-000001140000}"/>
    <cellStyle name="PrePop Currency (0) 3" xfId="3801" xr:uid="{00000000-0005-0000-0000-000002140000}"/>
    <cellStyle name="PrePop Currency (0) 3 2" xfId="4701" xr:uid="{00000000-0005-0000-0000-000003140000}"/>
    <cellStyle name="PrePop Currency (0) 4" xfId="1868" xr:uid="{00000000-0005-0000-0000-000004140000}"/>
    <cellStyle name="PrePop Currency (2)" xfId="1268" xr:uid="{00000000-0005-0000-0000-000005140000}"/>
    <cellStyle name="PrePop Currency (2) 2" xfId="1269" xr:uid="{00000000-0005-0000-0000-000006140000}"/>
    <cellStyle name="PrePop Currency (2) 3" xfId="3802" xr:uid="{00000000-0005-0000-0000-000007140000}"/>
    <cellStyle name="PrePop Currency (2) 3 2" xfId="4702" xr:uid="{00000000-0005-0000-0000-000008140000}"/>
    <cellStyle name="PrePop Currency (2) 4" xfId="1869" xr:uid="{00000000-0005-0000-0000-000009140000}"/>
    <cellStyle name="PrePop Units (0)" xfId="1270" xr:uid="{00000000-0005-0000-0000-00000A140000}"/>
    <cellStyle name="PrePop Units (0) 2" xfId="1271" xr:uid="{00000000-0005-0000-0000-00000B140000}"/>
    <cellStyle name="PrePop Units (0) 3" xfId="3803" xr:uid="{00000000-0005-0000-0000-00000C140000}"/>
    <cellStyle name="PrePop Units (0) 3 2" xfId="4703" xr:uid="{00000000-0005-0000-0000-00000D140000}"/>
    <cellStyle name="PrePop Units (0) 4" xfId="1870" xr:uid="{00000000-0005-0000-0000-00000E140000}"/>
    <cellStyle name="PrePop Units (1)" xfId="1272" xr:uid="{00000000-0005-0000-0000-00000F140000}"/>
    <cellStyle name="PrePop Units (1) 2" xfId="1273" xr:uid="{00000000-0005-0000-0000-000010140000}"/>
    <cellStyle name="PrePop Units (1) 3" xfId="3804" xr:uid="{00000000-0005-0000-0000-000011140000}"/>
    <cellStyle name="PrePop Units (1) 3 2" xfId="4704" xr:uid="{00000000-0005-0000-0000-000012140000}"/>
    <cellStyle name="PrePop Units (1) 4" xfId="1871" xr:uid="{00000000-0005-0000-0000-000013140000}"/>
    <cellStyle name="PrePop Units (2)" xfId="1274" xr:uid="{00000000-0005-0000-0000-000014140000}"/>
    <cellStyle name="PrePop Units (2) 2" xfId="1275" xr:uid="{00000000-0005-0000-0000-000015140000}"/>
    <cellStyle name="PrePop Units (2) 3" xfId="3805" xr:uid="{00000000-0005-0000-0000-000016140000}"/>
    <cellStyle name="PrePop Units (2) 3 2" xfId="4705" xr:uid="{00000000-0005-0000-0000-000017140000}"/>
    <cellStyle name="PrePop Units (2) 4" xfId="1872" xr:uid="{00000000-0005-0000-0000-000018140000}"/>
    <cellStyle name="pricing" xfId="1276" xr:uid="{00000000-0005-0000-0000-000019140000}"/>
    <cellStyle name="Profile" xfId="1277" xr:uid="{00000000-0005-0000-0000-00001A140000}"/>
    <cellStyle name="PSChar" xfId="1278" xr:uid="{00000000-0005-0000-0000-00001B140000}"/>
    <cellStyle name="PSDate" xfId="1279" xr:uid="{00000000-0005-0000-0000-00001C140000}"/>
    <cellStyle name="PSDec" xfId="1280" xr:uid="{00000000-0005-0000-0000-00001D140000}"/>
    <cellStyle name="PSHeading" xfId="1281" xr:uid="{00000000-0005-0000-0000-00001E140000}"/>
    <cellStyle name="PSInt" xfId="1282" xr:uid="{00000000-0005-0000-0000-00001F140000}"/>
    <cellStyle name="PSSpacer" xfId="1283" xr:uid="{00000000-0005-0000-0000-000020140000}"/>
    <cellStyle name="pwstyle" xfId="1284" xr:uid="{00000000-0005-0000-0000-000021140000}"/>
    <cellStyle name="Q1" xfId="1285" xr:uid="{00000000-0005-0000-0000-000022140000}"/>
    <cellStyle name="Q1 2" xfId="1286" xr:uid="{00000000-0005-0000-0000-000023140000}"/>
    <cellStyle name="Quantity" xfId="1287" xr:uid="{00000000-0005-0000-0000-000024140000}"/>
    <cellStyle name="Quantity 2" xfId="1288" xr:uid="{00000000-0005-0000-0000-000025140000}"/>
    <cellStyle name="Quantity 3" xfId="1289" xr:uid="{00000000-0005-0000-0000-000026140000}"/>
    <cellStyle name="Quantity 4" xfId="1290" xr:uid="{00000000-0005-0000-0000-000027140000}"/>
    <cellStyle name="Quantity 5" xfId="1291" xr:uid="{00000000-0005-0000-0000-000028140000}"/>
    <cellStyle name="Quantity 6" xfId="1292" xr:uid="{00000000-0005-0000-0000-000029140000}"/>
    <cellStyle name="Quantity 7" xfId="1293" xr:uid="{00000000-0005-0000-0000-00002A140000}"/>
    <cellStyle name="Rate" xfId="1294" xr:uid="{00000000-0005-0000-0000-00002B140000}"/>
    <cellStyle name="Rate 2" xfId="5186" xr:uid="{00000000-0005-0000-0000-00002C140000}"/>
    <cellStyle name="Reset  - Style4" xfId="1295" xr:uid="{00000000-0005-0000-0000-00002D140000}"/>
    <cellStyle name="Reset  - Style7" xfId="1296" xr:uid="{00000000-0005-0000-0000-00002E140000}"/>
    <cellStyle name="Reset range style to defaults" xfId="1297" xr:uid="{00000000-0005-0000-0000-00002F140000}"/>
    <cellStyle name="Revenue(rev).xls]SEPT" xfId="1298" xr:uid="{00000000-0005-0000-0000-000030140000}"/>
    <cellStyle name="RevList" xfId="1299" xr:uid="{00000000-0005-0000-0000-000031140000}"/>
    <cellStyle name="RevList 2" xfId="1300" xr:uid="{00000000-0005-0000-0000-000032140000}"/>
    <cellStyle name="RevList 2 2" xfId="4707" xr:uid="{00000000-0005-0000-0000-000033140000}"/>
    <cellStyle name="RevList 3" xfId="1873" xr:uid="{00000000-0005-0000-0000-000034140000}"/>
    <cellStyle name="Rittichai" xfId="3806" xr:uid="{00000000-0005-0000-0000-000035140000}"/>
    <cellStyle name="rrency [0]_laroux_1" xfId="1301" xr:uid="{00000000-0005-0000-0000-000036140000}"/>
    <cellStyle name="s" xfId="1302" xr:uid="{00000000-0005-0000-0000-000037140000}"/>
    <cellStyle name="s 2" xfId="1303" xr:uid="{00000000-0005-0000-0000-000038140000}"/>
    <cellStyle name="s_FA" xfId="1304" xr:uid="{00000000-0005-0000-0000-000039140000}"/>
    <cellStyle name="s_FA 2" xfId="1305" xr:uid="{00000000-0005-0000-0000-00003A140000}"/>
    <cellStyle name="s_FA_WP-IS" xfId="1306" xr:uid="{00000000-0005-0000-0000-00003B140000}"/>
    <cellStyle name="s_FA_WP-IS 2" xfId="1307" xr:uid="{00000000-0005-0000-0000-00003C140000}"/>
    <cellStyle name="s_purchases test - orisoft systems" xfId="1308" xr:uid="{00000000-0005-0000-0000-00003D140000}"/>
    <cellStyle name="s_purchases test - orisoft systems 2" xfId="1309" xr:uid="{00000000-0005-0000-0000-00003E140000}"/>
    <cellStyle name="s_WP(IS)-System" xfId="1312" xr:uid="{00000000-0005-0000-0000-00003F140000}"/>
    <cellStyle name="s_WP(IS)-System 2" xfId="1313" xr:uid="{00000000-0005-0000-0000-000040140000}"/>
    <cellStyle name="s_WP-IS" xfId="1310" xr:uid="{00000000-0005-0000-0000-000041140000}"/>
    <cellStyle name="s_WP-IS 2" xfId="1311" xr:uid="{00000000-0005-0000-0000-000042140000}"/>
    <cellStyle name="Salomon Logo" xfId="1314" xr:uid="{00000000-0005-0000-0000-000043140000}"/>
    <cellStyle name="SAPBEXaggData" xfId="3807" xr:uid="{00000000-0005-0000-0000-000044140000}"/>
    <cellStyle name="SAPBEXaggItem" xfId="3808" xr:uid="{00000000-0005-0000-0000-000045140000}"/>
    <cellStyle name="SAPBEXaggItemX" xfId="3809" xr:uid="{00000000-0005-0000-0000-000046140000}"/>
    <cellStyle name="SAPBEXchaText" xfId="3810" xr:uid="{00000000-0005-0000-0000-000047140000}"/>
    <cellStyle name="SAPBEXfilterDrill" xfId="3811" xr:uid="{00000000-0005-0000-0000-000048140000}"/>
    <cellStyle name="SAPBEXfilterItem" xfId="3812" xr:uid="{00000000-0005-0000-0000-000049140000}"/>
    <cellStyle name="SAPBEXheaderItem" xfId="3813" xr:uid="{00000000-0005-0000-0000-00004A140000}"/>
    <cellStyle name="SAPBEXheaderText" xfId="3814" xr:uid="{00000000-0005-0000-0000-00004B140000}"/>
    <cellStyle name="SAPBEXHLevel0" xfId="3815" xr:uid="{00000000-0005-0000-0000-00004C140000}"/>
    <cellStyle name="SAPBEXHLevel1" xfId="3816" xr:uid="{00000000-0005-0000-0000-00004D140000}"/>
    <cellStyle name="SAPBEXHLevel2" xfId="3817" xr:uid="{00000000-0005-0000-0000-00004E140000}"/>
    <cellStyle name="SAPBEXHLevel3" xfId="3818" xr:uid="{00000000-0005-0000-0000-00004F140000}"/>
    <cellStyle name="SAPBEXresItem" xfId="3819" xr:uid="{00000000-0005-0000-0000-000050140000}"/>
    <cellStyle name="SAPBEXstdData" xfId="3820" xr:uid="{00000000-0005-0000-0000-000051140000}"/>
    <cellStyle name="SAPBEXstdItem" xfId="3821" xr:uid="{00000000-0005-0000-0000-000052140000}"/>
    <cellStyle name="SAPBEXstdItemX" xfId="3822" xr:uid="{00000000-0005-0000-0000-000053140000}"/>
    <cellStyle name="SAPBEXtitle" xfId="3823" xr:uid="{00000000-0005-0000-0000-000054140000}"/>
    <cellStyle name="SAPBEXundefined" xfId="3824" xr:uid="{00000000-0005-0000-0000-000055140000}"/>
    <cellStyle name="sbt2" xfId="1315" xr:uid="{00000000-0005-0000-0000-000056140000}"/>
    <cellStyle name="SCH1" xfId="1316" xr:uid="{00000000-0005-0000-0000-000057140000}"/>
    <cellStyle name="section head" xfId="1317" xr:uid="{00000000-0005-0000-0000-000058140000}"/>
    <cellStyle name="shade" xfId="1318" xr:uid="{00000000-0005-0000-0000-000059140000}"/>
    <cellStyle name="SHADETOTAL-AKS" xfId="1319" xr:uid="{00000000-0005-0000-0000-00005A140000}"/>
    <cellStyle name="Sheet Title" xfId="3825" xr:uid="{00000000-0005-0000-0000-00005B140000}"/>
    <cellStyle name="SHEET2" xfId="1320" xr:uid="{00000000-0005-0000-0000-00005C140000}"/>
    <cellStyle name="STANDARD" xfId="1321" xr:uid="{00000000-0005-0000-0000-00005D140000}"/>
    <cellStyle name="STANDARD 2" xfId="1322" xr:uid="{00000000-0005-0000-0000-00005E140000}"/>
    <cellStyle name="Standard_9912(4)" xfId="1323" xr:uid="{00000000-0005-0000-0000-00005F140000}"/>
    <cellStyle name="STEVE" xfId="1324" xr:uid="{00000000-0005-0000-0000-000060140000}"/>
    <cellStyle name="steven" xfId="1325" xr:uid="{00000000-0005-0000-0000-000061140000}"/>
    <cellStyle name="Style 1" xfId="1326" xr:uid="{00000000-0005-0000-0000-000062140000}"/>
    <cellStyle name="Style 1 2" xfId="3826" xr:uid="{00000000-0005-0000-0000-000063140000}"/>
    <cellStyle name="Style 1 2 2" xfId="4710" xr:uid="{00000000-0005-0000-0000-000064140000}"/>
    <cellStyle name="Style 1 3" xfId="1874" xr:uid="{00000000-0005-0000-0000-000065140000}"/>
    <cellStyle name="Style 2" xfId="1327" xr:uid="{00000000-0005-0000-0000-000066140000}"/>
    <cellStyle name="Style 2 2" xfId="1328" xr:uid="{00000000-0005-0000-0000-000067140000}"/>
    <cellStyle name="Style 3" xfId="1329" xr:uid="{00000000-0005-0000-0000-000068140000}"/>
    <cellStyle name="Style 4" xfId="1330" xr:uid="{00000000-0005-0000-0000-000069140000}"/>
    <cellStyle name="Style 5" xfId="1331" xr:uid="{00000000-0005-0000-0000-00006A140000}"/>
    <cellStyle name="Style 5 2" xfId="5190" xr:uid="{00000000-0005-0000-0000-00006B140000}"/>
    <cellStyle name="Style 6" xfId="1332" xr:uid="{00000000-0005-0000-0000-00006C140000}"/>
    <cellStyle name="Style 6 2" xfId="5191" xr:uid="{00000000-0005-0000-0000-00006D140000}"/>
    <cellStyle name="style1" xfId="1333" xr:uid="{00000000-0005-0000-0000-00006E140000}"/>
    <cellStyle name="subhead" xfId="1334" xr:uid="{00000000-0005-0000-0000-00006F140000}"/>
    <cellStyle name="SubHeading" xfId="1335" xr:uid="{00000000-0005-0000-0000-000070140000}"/>
    <cellStyle name="subt1" xfId="1336" xr:uid="{00000000-0005-0000-0000-000071140000}"/>
    <cellStyle name="Subtotal" xfId="1337" xr:uid="{00000000-0005-0000-0000-000072140000}"/>
    <cellStyle name="Table" xfId="3827" xr:uid="{00000000-0005-0000-0000-000073140000}"/>
    <cellStyle name="Table  - Style5" xfId="1338" xr:uid="{00000000-0005-0000-0000-000074140000}"/>
    <cellStyle name="Table  - Style6" xfId="1339" xr:uid="{00000000-0005-0000-0000-000075140000}"/>
    <cellStyle name="Table Head" xfId="1340" xr:uid="{00000000-0005-0000-0000-000076140000}"/>
    <cellStyle name="Table Source" xfId="1341" xr:uid="{00000000-0005-0000-0000-000077140000}"/>
    <cellStyle name="Table Text" xfId="1342" xr:uid="{00000000-0005-0000-0000-000078140000}"/>
    <cellStyle name="Table Text 2" xfId="4712" xr:uid="{00000000-0005-0000-0000-000079140000}"/>
    <cellStyle name="Table Title" xfId="1343" xr:uid="{00000000-0005-0000-0000-00007A140000}"/>
    <cellStyle name="Table Units" xfId="1344" xr:uid="{00000000-0005-0000-0000-00007B140000}"/>
    <cellStyle name="TableBorder" xfId="1345" xr:uid="{00000000-0005-0000-0000-00007C140000}"/>
    <cellStyle name="Text" xfId="1346" xr:uid="{00000000-0005-0000-0000-00007D140000}"/>
    <cellStyle name="Text 1" xfId="1347" xr:uid="{00000000-0005-0000-0000-00007E140000}"/>
    <cellStyle name="Text 2" xfId="1348" xr:uid="{00000000-0005-0000-0000-00007F140000}"/>
    <cellStyle name="text 3" xfId="3829" xr:uid="{00000000-0005-0000-0000-000080140000}"/>
    <cellStyle name="Text Head 1" xfId="1349" xr:uid="{00000000-0005-0000-0000-000081140000}"/>
    <cellStyle name="Text Head 2" xfId="1350" xr:uid="{00000000-0005-0000-0000-000082140000}"/>
    <cellStyle name="Text Indent 1" xfId="1351" xr:uid="{00000000-0005-0000-0000-000083140000}"/>
    <cellStyle name="Text Indent 2" xfId="1352" xr:uid="{00000000-0005-0000-0000-000084140000}"/>
    <cellStyle name="Text Indent A" xfId="1353" xr:uid="{00000000-0005-0000-0000-000085140000}"/>
    <cellStyle name="Text Indent B" xfId="1354" xr:uid="{00000000-0005-0000-0000-000086140000}"/>
    <cellStyle name="Text Indent B 2" xfId="1355" xr:uid="{00000000-0005-0000-0000-000087140000}"/>
    <cellStyle name="Text Indent B 3" xfId="3830" xr:uid="{00000000-0005-0000-0000-000088140000}"/>
    <cellStyle name="Text Indent B 3 2" xfId="4713" xr:uid="{00000000-0005-0000-0000-000089140000}"/>
    <cellStyle name="Text Indent B 4" xfId="1875" xr:uid="{00000000-0005-0000-0000-00008A140000}"/>
    <cellStyle name="Text Indent C" xfId="1356" xr:uid="{00000000-0005-0000-0000-00008B140000}"/>
    <cellStyle name="Text Indent C 2" xfId="1357" xr:uid="{00000000-0005-0000-0000-00008C140000}"/>
    <cellStyle name="Text Indent C 3" xfId="3831" xr:uid="{00000000-0005-0000-0000-00008D140000}"/>
    <cellStyle name="Text Indent C 3 2" xfId="4714" xr:uid="{00000000-0005-0000-0000-00008E140000}"/>
    <cellStyle name="Text Indent C 4" xfId="1876" xr:uid="{00000000-0005-0000-0000-00008F140000}"/>
    <cellStyle name="text_ARF" xfId="1358" xr:uid="{00000000-0005-0000-0000-000090140000}"/>
    <cellStyle name="text1" xfId="1359" xr:uid="{00000000-0005-0000-0000-000091140000}"/>
    <cellStyle name="þ_x001d_ð%&amp;“ý•&amp;Œýx_x0001_‚_x0007_å_x000e__x0007__x0001__x0001_" xfId="1528" xr:uid="{00000000-0005-0000-0000-000092140000}"/>
    <cellStyle name="þ_x001d_ð›_x000c_#ý_x000b__x000d__x001c_ýU_x0001_Ë3_x001e_5_x0007__x0001__x0001_" xfId="1527" xr:uid="{00000000-0005-0000-0000-000093140000}"/>
    <cellStyle name="þ_x001d_ð²_x000c_3ý&quot;_x000d_,ýU_x0001_·1î2_x0007__x0001__x0001_" xfId="1529" xr:uid="{00000000-0005-0000-0000-000094140000}"/>
    <cellStyle name="þ_x001d_ðÕ Xÿ_x0005__x000d_%ÿU_x0001_m)¾*_x0007__x0001__x0001_" xfId="1530" xr:uid="{00000000-0005-0000-0000-000095140000}"/>
    <cellStyle name="Times New Roman" xfId="1360" xr:uid="{00000000-0005-0000-0000-000096140000}"/>
    <cellStyle name="Title  - Style1" xfId="1361" xr:uid="{00000000-0005-0000-0000-000097140000}"/>
    <cellStyle name="Title  - Style6" xfId="1362" xr:uid="{00000000-0005-0000-0000-000098140000}"/>
    <cellStyle name="Title 10" xfId="4718" xr:uid="{00000000-0005-0000-0000-000099140000}"/>
    <cellStyle name="Title 11" xfId="4719" xr:uid="{00000000-0005-0000-0000-00009A140000}"/>
    <cellStyle name="Title 12" xfId="4720" xr:uid="{00000000-0005-0000-0000-00009B140000}"/>
    <cellStyle name="Title 12 2" xfId="5420" xr:uid="{00000000-0005-0000-0000-00009C140000}"/>
    <cellStyle name="Title 13" xfId="4721" xr:uid="{00000000-0005-0000-0000-00009D140000}"/>
    <cellStyle name="Title 13 2" xfId="5616" xr:uid="{00000000-0005-0000-0000-00009E140000}"/>
    <cellStyle name="Title 14" xfId="4722" xr:uid="{00000000-0005-0000-0000-00009F140000}"/>
    <cellStyle name="Title 14 2" xfId="5614" xr:uid="{00000000-0005-0000-0000-0000A0140000}"/>
    <cellStyle name="Title 15" xfId="4723" xr:uid="{00000000-0005-0000-0000-0000A1140000}"/>
    <cellStyle name="Title 15 2" xfId="5600" xr:uid="{00000000-0005-0000-0000-0000A2140000}"/>
    <cellStyle name="Title 16" xfId="4724" xr:uid="{00000000-0005-0000-0000-0000A3140000}"/>
    <cellStyle name="Title 16 2" xfId="5586" xr:uid="{00000000-0005-0000-0000-0000A4140000}"/>
    <cellStyle name="Title 17" xfId="4860" xr:uid="{00000000-0005-0000-0000-0000A5140000}"/>
    <cellStyle name="Title 17 2" xfId="5580" xr:uid="{00000000-0005-0000-0000-0000A6140000}"/>
    <cellStyle name="Title 18" xfId="5041" xr:uid="{00000000-0005-0000-0000-0000A7140000}"/>
    <cellStyle name="Title 18 2" xfId="5574" xr:uid="{00000000-0005-0000-0000-0000A8140000}"/>
    <cellStyle name="Title 19" xfId="5060" xr:uid="{00000000-0005-0000-0000-0000A9140000}"/>
    <cellStyle name="Title 19 2" xfId="5568" xr:uid="{00000000-0005-0000-0000-0000AA140000}"/>
    <cellStyle name="Title 2" xfId="1363" xr:uid="{00000000-0005-0000-0000-0000AB140000}"/>
    <cellStyle name="Title 2 2" xfId="3834" xr:uid="{00000000-0005-0000-0000-0000AC140000}"/>
    <cellStyle name="Title 2 3" xfId="3835" xr:uid="{00000000-0005-0000-0000-0000AD140000}"/>
    <cellStyle name="Title 2 4" xfId="4952" xr:uid="{00000000-0005-0000-0000-0000AE140000}"/>
    <cellStyle name="Title 2 5" xfId="3833" xr:uid="{00000000-0005-0000-0000-0000AF140000}"/>
    <cellStyle name="Title 2 6" xfId="1990" xr:uid="{00000000-0005-0000-0000-0000B0140000}"/>
    <cellStyle name="Title 20" xfId="5562" xr:uid="{00000000-0005-0000-0000-0000B1140000}"/>
    <cellStyle name="Title 21" xfId="5344" xr:uid="{00000000-0005-0000-0000-0000B2140000}"/>
    <cellStyle name="Title 22" xfId="5635" xr:uid="{00000000-0005-0000-0000-0000B3140000}"/>
    <cellStyle name="Title 23" xfId="5678" xr:uid="{00000000-0005-0000-0000-0000B4140000}"/>
    <cellStyle name="Title 24" xfId="5658" xr:uid="{00000000-0005-0000-0000-0000B5140000}"/>
    <cellStyle name="Title 25" xfId="5738" xr:uid="{00000000-0005-0000-0000-0000B6140000}"/>
    <cellStyle name="Title 26" xfId="5827" xr:uid="{00000000-0005-0000-0000-0000B7140000}"/>
    <cellStyle name="Title 27" xfId="5825" xr:uid="{00000000-0005-0000-0000-0000B8140000}"/>
    <cellStyle name="Title 28" xfId="5850" xr:uid="{00000000-0005-0000-0000-0000B9140000}"/>
    <cellStyle name="Title 29" xfId="6042" xr:uid="{00000000-0005-0000-0000-0000BA140000}"/>
    <cellStyle name="Title 3" xfId="1364" xr:uid="{00000000-0005-0000-0000-0000BB140000}"/>
    <cellStyle name="Title 3 2" xfId="3836" xr:uid="{00000000-0005-0000-0000-0000BC140000}"/>
    <cellStyle name="Title 30" xfId="5131" xr:uid="{00000000-0005-0000-0000-0000BD140000}"/>
    <cellStyle name="Title 31" xfId="6151" xr:uid="{00000000-0005-0000-0000-0000BE140000}"/>
    <cellStyle name="Title 32" xfId="4682" xr:uid="{00000000-0005-0000-0000-0000BF140000}"/>
    <cellStyle name="Title 33" xfId="6164" xr:uid="{00000000-0005-0000-0000-0000C0140000}"/>
    <cellStyle name="Title 34" xfId="6131" xr:uid="{00000000-0005-0000-0000-0000C1140000}"/>
    <cellStyle name="Title 35" xfId="1700" xr:uid="{00000000-0005-0000-0000-0000C2140000}"/>
    <cellStyle name="Title 36" xfId="3832" xr:uid="{00000000-0005-0000-0000-0000C3140000}"/>
    <cellStyle name="Title 4" xfId="1365" xr:uid="{00000000-0005-0000-0000-0000C4140000}"/>
    <cellStyle name="Title 5" xfId="1366" xr:uid="{00000000-0005-0000-0000-0000C5140000}"/>
    <cellStyle name="Title 5 2" xfId="4725" xr:uid="{00000000-0005-0000-0000-0000C6140000}"/>
    <cellStyle name="Title 6" xfId="4175" xr:uid="{00000000-0005-0000-0000-0000C7140000}"/>
    <cellStyle name="Title 6 2" xfId="4726" xr:uid="{00000000-0005-0000-0000-0000C8140000}"/>
    <cellStyle name="Title 7" xfId="4193" xr:uid="{00000000-0005-0000-0000-0000C9140000}"/>
    <cellStyle name="Title 7 2" xfId="4727" xr:uid="{00000000-0005-0000-0000-0000CA140000}"/>
    <cellStyle name="Title 8" xfId="4728" xr:uid="{00000000-0005-0000-0000-0000CB140000}"/>
    <cellStyle name="Title 9" xfId="4729" xr:uid="{00000000-0005-0000-0000-0000CC140000}"/>
    <cellStyle name="tms rmn" xfId="1367" xr:uid="{00000000-0005-0000-0000-0000CD140000}"/>
    <cellStyle name="tnr" xfId="1368" xr:uid="{00000000-0005-0000-0000-0000CE140000}"/>
    <cellStyle name="TOC 1" xfId="1369" xr:uid="{00000000-0005-0000-0000-0000CF140000}"/>
    <cellStyle name="TOC 2" xfId="1370" xr:uid="{00000000-0005-0000-0000-0000D0140000}"/>
    <cellStyle name="Total 2" xfId="1371" xr:uid="{00000000-0005-0000-0000-0000D1140000}"/>
    <cellStyle name="Total 2 2" xfId="1372" xr:uid="{00000000-0005-0000-0000-0000D2140000}"/>
    <cellStyle name="Total 2 2 2" xfId="1373" xr:uid="{00000000-0005-0000-0000-0000D3140000}"/>
    <cellStyle name="Total 2 2 2 2" xfId="4730" xr:uid="{00000000-0005-0000-0000-0000D4140000}"/>
    <cellStyle name="Total 2 2 2 3" xfId="3837" xr:uid="{00000000-0005-0000-0000-0000D5140000}"/>
    <cellStyle name="Total 2 2 3" xfId="1877" xr:uid="{00000000-0005-0000-0000-0000D6140000}"/>
    <cellStyle name="Total 2 3" xfId="1374" xr:uid="{00000000-0005-0000-0000-0000D7140000}"/>
    <cellStyle name="Total 2 3 2" xfId="3838" xr:uid="{00000000-0005-0000-0000-0000D8140000}"/>
    <cellStyle name="Total 2 3 2 2" xfId="4731" xr:uid="{00000000-0005-0000-0000-0000D9140000}"/>
    <cellStyle name="Total 2 3 3" xfId="1878" xr:uid="{00000000-0005-0000-0000-0000DA140000}"/>
    <cellStyle name="Total 2 4" xfId="1375" xr:uid="{00000000-0005-0000-0000-0000DB140000}"/>
    <cellStyle name="Total 2 4 2" xfId="4951" xr:uid="{00000000-0005-0000-0000-0000DC140000}"/>
    <cellStyle name="Total 2 5" xfId="1376" xr:uid="{00000000-0005-0000-0000-0000DD140000}"/>
    <cellStyle name="Total 2 6" xfId="1991" xr:uid="{00000000-0005-0000-0000-0000DE140000}"/>
    <cellStyle name="Total 3" xfId="1377" xr:uid="{00000000-0005-0000-0000-0000DF140000}"/>
    <cellStyle name="Total 3 2" xfId="1378" xr:uid="{00000000-0005-0000-0000-0000E0140000}"/>
    <cellStyle name="Total 3 3" xfId="1379" xr:uid="{00000000-0005-0000-0000-0000E1140000}"/>
    <cellStyle name="Total 4" xfId="1380" xr:uid="{00000000-0005-0000-0000-0000E2140000}"/>
    <cellStyle name="Total 4 2" xfId="1381" xr:uid="{00000000-0005-0000-0000-0000E3140000}"/>
    <cellStyle name="Total 4 3" xfId="1382" xr:uid="{00000000-0005-0000-0000-0000E4140000}"/>
    <cellStyle name="Total 5" xfId="1383" xr:uid="{00000000-0005-0000-0000-0000E5140000}"/>
    <cellStyle name="Total 5 2" xfId="1384" xr:uid="{00000000-0005-0000-0000-0000E6140000}"/>
    <cellStyle name="Total 5 3" xfId="1385" xr:uid="{00000000-0005-0000-0000-0000E7140000}"/>
    <cellStyle name="Total 5 4" xfId="4732" xr:uid="{00000000-0005-0000-0000-0000E8140000}"/>
    <cellStyle name="Total 6" xfId="1386" xr:uid="{00000000-0005-0000-0000-0000E9140000}"/>
    <cellStyle name="Total 6 2" xfId="5435" xr:uid="{00000000-0005-0000-0000-0000EA140000}"/>
    <cellStyle name="Total 7" xfId="5021" xr:uid="{00000000-0005-0000-0000-0000EB140000}"/>
    <cellStyle name="Total 8" xfId="6175" xr:uid="{00000000-0005-0000-0000-0000EC140000}"/>
    <cellStyle name="Total 9" xfId="1701" xr:uid="{00000000-0005-0000-0000-0000ED140000}"/>
    <cellStyle name="TotCol - Style5" xfId="1387" xr:uid="{00000000-0005-0000-0000-0000EE140000}"/>
    <cellStyle name="TotCol - Style7" xfId="1388" xr:uid="{00000000-0005-0000-0000-0000EF140000}"/>
    <cellStyle name="TotRow - Style4" xfId="1389" xr:uid="{00000000-0005-0000-0000-0000F0140000}"/>
    <cellStyle name="TotRow - Style8" xfId="1390" xr:uid="{00000000-0005-0000-0000-0000F1140000}"/>
    <cellStyle name="Tusental (0)_pldt" xfId="1391" xr:uid="{00000000-0005-0000-0000-0000F2140000}"/>
    <cellStyle name="Tusental_A-listan (fixad)" xfId="3839" xr:uid="{00000000-0005-0000-0000-0000F3140000}"/>
    <cellStyle name="Ù┼" xfId="1392" xr:uid="{00000000-0005-0000-0000-0000F4140000}"/>
    <cellStyle name="User_Defined_C" xfId="1393" xr:uid="{00000000-0005-0000-0000-0000F5140000}"/>
    <cellStyle name="Value" xfId="1394" xr:uid="{00000000-0005-0000-0000-0000F6140000}"/>
    <cellStyle name="Value 2" xfId="5193" xr:uid="{00000000-0005-0000-0000-0000F7140000}"/>
    <cellStyle name="Valuta (0)_pldt" xfId="1395" xr:uid="{00000000-0005-0000-0000-0000F8140000}"/>
    <cellStyle name="Valuta_NPV" xfId="3840" xr:uid="{00000000-0005-0000-0000-0000F9140000}"/>
    <cellStyle name="Währung [0]_Compiling Utility Macros" xfId="1397" xr:uid="{00000000-0005-0000-0000-0000FA140000}"/>
    <cellStyle name="Währung_Compiling Utility Macros" xfId="1398" xr:uid="{00000000-0005-0000-0000-0000FB140000}"/>
    <cellStyle name="Warning Text 2" xfId="1399" xr:uid="{00000000-0005-0000-0000-0000FC140000}"/>
    <cellStyle name="Warning Text 2 2" xfId="3842" xr:uid="{00000000-0005-0000-0000-0000FD140000}"/>
    <cellStyle name="Warning Text 2 3" xfId="3843" xr:uid="{00000000-0005-0000-0000-0000FE140000}"/>
    <cellStyle name="Warning Text 2 4" xfId="4950" xr:uid="{00000000-0005-0000-0000-0000FF140000}"/>
    <cellStyle name="Warning Text 2 5" xfId="3841" xr:uid="{00000000-0005-0000-0000-000000150000}"/>
    <cellStyle name="Warning Text 2 6" xfId="1992" xr:uid="{00000000-0005-0000-0000-000001150000}"/>
    <cellStyle name="Warning Text 3" xfId="1400" xr:uid="{00000000-0005-0000-0000-000002150000}"/>
    <cellStyle name="Warning Text 3 2" xfId="3844" xr:uid="{00000000-0005-0000-0000-000003150000}"/>
    <cellStyle name="Warning Text 4" xfId="1401" xr:uid="{00000000-0005-0000-0000-000004150000}"/>
    <cellStyle name="Warning Text 5" xfId="1402" xr:uid="{00000000-0005-0000-0000-000005150000}"/>
    <cellStyle name="Warning Text 5 2" xfId="4733" xr:uid="{00000000-0005-0000-0000-000006150000}"/>
    <cellStyle name="Warning Text 6" xfId="5433" xr:uid="{00000000-0005-0000-0000-000007150000}"/>
    <cellStyle name="Warning Text 7" xfId="5019" xr:uid="{00000000-0005-0000-0000-000008150000}"/>
    <cellStyle name="Warning Text 8" xfId="4353" xr:uid="{00000000-0005-0000-0000-000009150000}"/>
    <cellStyle name="Warning Text 9" xfId="1702" xr:uid="{00000000-0005-0000-0000-00000A150000}"/>
    <cellStyle name="WHead - Style2" xfId="3845" xr:uid="{00000000-0005-0000-0000-00000B150000}"/>
    <cellStyle name="wrap" xfId="1403" xr:uid="{00000000-0005-0000-0000-00000C150000}"/>
    <cellStyle name="wrap 2" xfId="3846" xr:uid="{00000000-0005-0000-0000-00000D150000}"/>
    <cellStyle name="wrap 2 2" xfId="4734" xr:uid="{00000000-0005-0000-0000-00000E150000}"/>
    <cellStyle name="wrap 3" xfId="1879" xr:uid="{00000000-0005-0000-0000-00000F150000}"/>
    <cellStyle name="x" xfId="1404" xr:uid="{00000000-0005-0000-0000-000010150000}"/>
    <cellStyle name="x 2" xfId="1405" xr:uid="{00000000-0005-0000-0000-000011150000}"/>
    <cellStyle name="x_Aud Sch - Ori Sys (M) 07 (7.5.07)" xfId="1406" xr:uid="{00000000-0005-0000-0000-000012150000}"/>
    <cellStyle name="x_Aud Sch - Ori Sys (M) 07 (7.5.07)_cassie" xfId="1407" xr:uid="{00000000-0005-0000-0000-000013150000}"/>
    <cellStyle name="x_Aud Sch - Ori Sys (M) 07 (7.5.07)_GFES-AWP(IS)-311208" xfId="1408" xr:uid="{00000000-0005-0000-0000-000014150000}"/>
    <cellStyle name="x_Aud Sch - Ori Sys (M) 07 (7.5.07)_GFS OB and sales test" xfId="1409" xr:uid="{00000000-0005-0000-0000-000015150000}"/>
    <cellStyle name="x_Aud Sch - Ori Sys (M) 07 (7.5.07)_GFS-awp (BS) 08" xfId="1410" xr:uid="{00000000-0005-0000-0000-000016150000}"/>
    <cellStyle name="x_Aud Sch - Ori Sys (M) 07 (7.5.07)_Penkopack-WP (BS) 08" xfId="1411" xr:uid="{00000000-0005-0000-0000-000017150000}"/>
    <cellStyle name="x_Aud Sch - Ori Sys (M) 07 (7.5.07)_purchases test - orisoft systems" xfId="1412" xr:uid="{00000000-0005-0000-0000-000018150000}"/>
    <cellStyle name="x_Aud Sch - Ori Sys (M) 07 (7.5.07)_sales test-Orisoft" xfId="1413" xr:uid="{00000000-0005-0000-0000-000019150000}"/>
    <cellStyle name="x_Aud Sch - Ori Sys (M) 07 (7.5.07)_Spritvest-awp (BS) 08" xfId="1414" xr:uid="{00000000-0005-0000-0000-00001A150000}"/>
    <cellStyle name="x_Aud Sch - Ori Sys (M) 07 (7.5.07)_SPV 08 -mui" xfId="1415" xr:uid="{00000000-0005-0000-0000-00001B150000}"/>
    <cellStyle name="x_Aud Sch - Ori Sys (M) 07 (7.5.07)_WP(IS)-APOS" xfId="1417" xr:uid="{00000000-0005-0000-0000-00001C150000}"/>
    <cellStyle name="x_Aud Sch - Ori Sys (M) 07 (7.5.07)_WP-IS" xfId="1416" xr:uid="{00000000-0005-0000-0000-00001D150000}"/>
    <cellStyle name="x_AWP" xfId="1418" xr:uid="{00000000-0005-0000-0000-00001E150000}"/>
    <cellStyle name="x_AWP - FDI - 2004" xfId="1419" xr:uid="{00000000-0005-0000-0000-00001F150000}"/>
    <cellStyle name="x_AWP - FDI - 2004_WP-IS" xfId="1420" xr:uid="{00000000-0005-0000-0000-000020150000}"/>
    <cellStyle name="x_AWP(BS)-LST'08" xfId="1426" xr:uid="{00000000-0005-0000-0000-000021150000}"/>
    <cellStyle name="x_AWP_WP-IS" xfId="1421" xr:uid="{00000000-0005-0000-0000-000022150000}"/>
    <cellStyle name="x_AWP-BS" xfId="1422" xr:uid="{00000000-0005-0000-0000-000023150000}"/>
    <cellStyle name="x_AWP-BS 08 (new)" xfId="1423" xr:uid="{00000000-0005-0000-0000-000024150000}"/>
    <cellStyle name="x_AWP-BS winson 13.1.09" xfId="1424" xr:uid="{00000000-0005-0000-0000-000025150000}"/>
    <cellStyle name="x_AWP-stock 08" xfId="1425" xr:uid="{00000000-0005-0000-0000-000026150000}"/>
    <cellStyle name="x_Bill payables - Jul'09" xfId="1427" xr:uid="{00000000-0005-0000-0000-000027150000}"/>
    <cellStyle name="x_Book1" xfId="1428" xr:uid="{00000000-0005-0000-0000-000028150000}"/>
    <cellStyle name="x_Book3" xfId="1429" xr:uid="{00000000-0005-0000-0000-000029150000}"/>
    <cellStyle name="x_Book3_cassie" xfId="1430" xr:uid="{00000000-0005-0000-0000-00002A150000}"/>
    <cellStyle name="x_Book3_GFES-AWP(IS)-311208" xfId="1431" xr:uid="{00000000-0005-0000-0000-00002B150000}"/>
    <cellStyle name="x_Book3_GFS OB and sales test" xfId="1432" xr:uid="{00000000-0005-0000-0000-00002C150000}"/>
    <cellStyle name="x_Book3_GFS-awp (BS) 08" xfId="1433" xr:uid="{00000000-0005-0000-0000-00002D150000}"/>
    <cellStyle name="x_Book3_Penkopack-WP (BS) 08" xfId="1434" xr:uid="{00000000-0005-0000-0000-00002E150000}"/>
    <cellStyle name="x_Book3_purchases test - orisoft systems" xfId="1435" xr:uid="{00000000-0005-0000-0000-00002F150000}"/>
    <cellStyle name="x_Book3_sales test-Orisoft" xfId="1436" xr:uid="{00000000-0005-0000-0000-000030150000}"/>
    <cellStyle name="x_Book3_Spritvest-awp (BS) 08" xfId="1437" xr:uid="{00000000-0005-0000-0000-000031150000}"/>
    <cellStyle name="x_Book3_SPV 08 -mui" xfId="1438" xr:uid="{00000000-0005-0000-0000-000032150000}"/>
    <cellStyle name="x_Book3_WP(IS)-APOS" xfId="1440" xr:uid="{00000000-0005-0000-0000-000033150000}"/>
    <cellStyle name="x_Book3_WP-IS" xfId="1439" xr:uid="{00000000-0005-0000-0000-000034150000}"/>
    <cellStyle name="x_Bookmark schedules 2007 BS" xfId="1441" xr:uid="{00000000-0005-0000-0000-000035150000}"/>
    <cellStyle name="x_BS wp" xfId="1442" xr:uid="{00000000-0005-0000-0000-000036150000}"/>
    <cellStyle name="x_BS wp_BS wps" xfId="1443" xr:uid="{00000000-0005-0000-0000-000037150000}"/>
    <cellStyle name="x_BS wps" xfId="1444" xr:uid="{00000000-0005-0000-0000-000038150000}"/>
    <cellStyle name="x_BS wps-GFESS" xfId="1445" xr:uid="{00000000-0005-0000-0000-000039150000}"/>
    <cellStyle name="x_cassie" xfId="1446" xr:uid="{00000000-0005-0000-0000-00003A150000}"/>
    <cellStyle name="x_chef N Brew outstnading" xfId="1447" xr:uid="{00000000-0005-0000-0000-00003B150000}"/>
    <cellStyle name="x_Copy of WP-BS 09-old" xfId="1448" xr:uid="{00000000-0005-0000-0000-00003C150000}"/>
    <cellStyle name="x_DETAIL OF FD 2008" xfId="1449" xr:uid="{00000000-0005-0000-0000-00003D150000}"/>
    <cellStyle name="x_Due D schedule" xfId="1450" xr:uid="{00000000-0005-0000-0000-00003E150000}"/>
    <cellStyle name="x_E-tech (BS) 09" xfId="1451" xr:uid="{00000000-0005-0000-0000-00003F150000}"/>
    <cellStyle name="x_E-tech (BS) 09-KC" xfId="1452" xr:uid="{00000000-0005-0000-0000-000040150000}"/>
    <cellStyle name="x_FA lead 06" xfId="1453" xr:uid="{00000000-0005-0000-0000-000041150000}"/>
    <cellStyle name="x_FA lead 06_WP-IS" xfId="1454" xr:uid="{00000000-0005-0000-0000-000042150000}"/>
    <cellStyle name="x_FA(Jul'09)-E-tech" xfId="1455" xr:uid="{00000000-0005-0000-0000-000043150000}"/>
    <cellStyle name="x_GFES-AWP(BS)-311208" xfId="1456" xr:uid="{00000000-0005-0000-0000-000044150000}"/>
    <cellStyle name="x_GFES-AWP(BS)-311208-old" xfId="1457" xr:uid="{00000000-0005-0000-0000-000045150000}"/>
    <cellStyle name="x_GFES-AWP(IS)-311208" xfId="1458" xr:uid="{00000000-0005-0000-0000-000046150000}"/>
    <cellStyle name="x_GFES-insurance" xfId="1459" xr:uid="{00000000-0005-0000-0000-000047150000}"/>
    <cellStyle name="x_GFI - IS 08" xfId="1460" xr:uid="{00000000-0005-0000-0000-000048150000}"/>
    <cellStyle name="x_GFS OB and sales test" xfId="1461" xr:uid="{00000000-0005-0000-0000-000049150000}"/>
    <cellStyle name="x_GFS-awp (BS) 08" xfId="1462" xr:uid="{00000000-0005-0000-0000-00004A150000}"/>
    <cellStyle name="x_GFS-BS" xfId="1463" xr:uid="{00000000-0005-0000-0000-00004B150000}"/>
    <cellStyle name="x_Insurance coverage - P &amp; T" xfId="1464" xr:uid="{00000000-0005-0000-0000-00004C150000}"/>
    <cellStyle name="x_Insurance coverage - P &amp; T_WP-IS" xfId="1465" xr:uid="{00000000-0005-0000-0000-00004D150000}"/>
    <cellStyle name="x_kin choong(1)" xfId="1466" xr:uid="{00000000-0005-0000-0000-00004E150000}"/>
    <cellStyle name="x_Kopacklables Press-awp (BS) 08" xfId="1467" xr:uid="{00000000-0005-0000-0000-00004F150000}"/>
    <cellStyle name="x_Kopacklables Press-awp (BS) 08 1" xfId="1468" xr:uid="{00000000-0005-0000-0000-000050150000}"/>
    <cellStyle name="x_Kopacklables Press-awp (BS) 08-OLD" xfId="1469" xr:uid="{00000000-0005-0000-0000-000051150000}"/>
    <cellStyle name="x_KPSB AWP 08" xfId="1470" xr:uid="{00000000-0005-0000-0000-000052150000}"/>
    <cellStyle name="x_LO" xfId="1471" xr:uid="{00000000-0005-0000-0000-000053150000}"/>
    <cellStyle name="x_Makatas industries - carmen" xfId="1472" xr:uid="{00000000-0005-0000-0000-000054150000}"/>
    <cellStyle name="x_Makatas Marketing - carmen" xfId="1473" xr:uid="{00000000-0005-0000-0000-000055150000}"/>
    <cellStyle name="x_Makatas Marketing WP-BS 08" xfId="1474" xr:uid="{00000000-0005-0000-0000-000056150000}"/>
    <cellStyle name="x_markatas industry - Awp" xfId="1475" xr:uid="{00000000-0005-0000-0000-000057150000}"/>
    <cellStyle name="x_MITV All AWP" xfId="1476" xr:uid="{00000000-0005-0000-0000-000058150000}"/>
    <cellStyle name="x_MITV All AWP_WP-IS" xfId="1477" xr:uid="{00000000-0005-0000-0000-000059150000}"/>
    <cellStyle name="x_Orisoft system 08 awp" xfId="1478" xr:uid="{00000000-0005-0000-0000-00005A150000}"/>
    <cellStyle name="x_Orisoft system 08 awp-B4" xfId="1479" xr:uid="{00000000-0005-0000-0000-00005B150000}"/>
    <cellStyle name="x_Orisoft system 08 awp-YILANG" xfId="1480" xr:uid="{00000000-0005-0000-0000-00005C150000}"/>
    <cellStyle name="x_Penkopack Due D analysis" xfId="1481" xr:uid="{00000000-0005-0000-0000-00005D150000}"/>
    <cellStyle name="x_Penkopack FA" xfId="1482" xr:uid="{00000000-0005-0000-0000-00005E150000}"/>
    <cellStyle name="x_Penkopack sdn. bhd." xfId="1483" xr:uid="{00000000-0005-0000-0000-00005F150000}"/>
    <cellStyle name="x_Penkopack-WP (BS) 08" xfId="1484" xr:uid="{00000000-0005-0000-0000-000060150000}"/>
    <cellStyle name="x_PTPP schedules 2007" xfId="1485" xr:uid="{00000000-0005-0000-0000-000061150000}"/>
    <cellStyle name="x_PTPP schedules 2007_WP-IS" xfId="1486" xr:uid="{00000000-0005-0000-0000-000062150000}"/>
    <cellStyle name="x_purchases test - orisoft systems" xfId="1487" xr:uid="{00000000-0005-0000-0000-000063150000}"/>
    <cellStyle name="x_Pustaka zaman - awp (BS)07" xfId="1488" xr:uid="{00000000-0005-0000-0000-000064150000}"/>
    <cellStyle name="x_REINHAUSEN AWP 2005" xfId="1489" xr:uid="{00000000-0005-0000-0000-000065150000}"/>
    <cellStyle name="x_REINHAUSEN AWP 2005_WP-IS" xfId="1490" xr:uid="{00000000-0005-0000-0000-000066150000}"/>
    <cellStyle name="x_sales test-Orisoft" xfId="1491" xr:uid="{00000000-0005-0000-0000-000067150000}"/>
    <cellStyle name="x_Sample WP (BS)" xfId="1492" xr:uid="{00000000-0005-0000-0000-000068150000}"/>
    <cellStyle name="x_Sheng Foong IS &amp; BS AWP 07" xfId="1493" xr:uid="{00000000-0005-0000-0000-000069150000}"/>
    <cellStyle name="x_Sheng Foong IS &amp; BS AWP 07_WP-IS" xfId="1494" xr:uid="{00000000-0005-0000-0000-00006A150000}"/>
    <cellStyle name="x_Spritvest-awp (BS) 08" xfId="1495" xr:uid="{00000000-0005-0000-0000-00006B150000}"/>
    <cellStyle name="x_SPV 08 -mui" xfId="1496" xr:uid="{00000000-0005-0000-0000-00006C150000}"/>
    <cellStyle name="x_SSSB 04 K - PPE" xfId="1497" xr:uid="{00000000-0005-0000-0000-00006D150000}"/>
    <cellStyle name="x_SSSB 04 K - PPE_WP-IS" xfId="1498" xr:uid="{00000000-0005-0000-0000-00006E150000}"/>
    <cellStyle name="x_Times awp 2005 (rolled)" xfId="1499" xr:uid="{00000000-0005-0000-0000-00006F150000}"/>
    <cellStyle name="x_Times awp 2005 (rolled)_WP-IS" xfId="1500" xr:uid="{00000000-0005-0000-0000-000070150000}"/>
    <cellStyle name="x_Times schedules" xfId="1501" xr:uid="{00000000-0005-0000-0000-000071150000}"/>
    <cellStyle name="x_Times schedules 2006" xfId="1502" xr:uid="{00000000-0005-0000-0000-000072150000}"/>
    <cellStyle name="x_Times schedules_WP-IS" xfId="1503" xr:uid="{00000000-0005-0000-0000-000073150000}"/>
    <cellStyle name="x_U NDY" xfId="1504" xr:uid="{00000000-0005-0000-0000-000074150000}"/>
    <cellStyle name="x_U NDY_WP-IS" xfId="1505" xr:uid="{00000000-0005-0000-0000-000075150000}"/>
    <cellStyle name="x_U_CMT01" xfId="1506" xr:uid="{00000000-0005-0000-0000-000076150000}"/>
    <cellStyle name="x_U_CMT01_WP-IS" xfId="1507" xr:uid="{00000000-0005-0000-0000-000077150000}"/>
    <cellStyle name="x_Uniweld_AWP" xfId="1508" xr:uid="{00000000-0005-0000-0000-000078150000}"/>
    <cellStyle name="x_Uniweld_AWP_WP-IS" xfId="1509" xr:uid="{00000000-0005-0000-0000-000079150000}"/>
    <cellStyle name="x_WP (BS)" xfId="1510" xr:uid="{00000000-0005-0000-0000-00007A150000}"/>
    <cellStyle name="x_WP(BS)-APOS...." xfId="1515" xr:uid="{00000000-0005-0000-0000-00007B150000}"/>
    <cellStyle name="x_WP(BS)-Ori Tech" xfId="1516" xr:uid="{00000000-0005-0000-0000-00007C150000}"/>
    <cellStyle name="x_WP(BS)-System" xfId="1517" xr:uid="{00000000-0005-0000-0000-00007D150000}"/>
    <cellStyle name="x_WP(BS)-System..." xfId="1518" xr:uid="{00000000-0005-0000-0000-00007E150000}"/>
    <cellStyle name="x_WP(BS)-WCHT Consultancy" xfId="1519" xr:uid="{00000000-0005-0000-0000-00007F150000}"/>
    <cellStyle name="x_WP(IS)-APOS" xfId="1520" xr:uid="{00000000-0005-0000-0000-000080150000}"/>
    <cellStyle name="x_WP(IS)-System" xfId="1521" xr:uid="{00000000-0005-0000-0000-000081150000}"/>
    <cellStyle name="x_WP-BS" xfId="1511" xr:uid="{00000000-0005-0000-0000-000082150000}"/>
    <cellStyle name="x_WP-BS 09" xfId="1512" xr:uid="{00000000-0005-0000-0000-000083150000}"/>
    <cellStyle name="x_WP-BS 09 (etech" xfId="1513" xr:uid="{00000000-0005-0000-0000-000084150000}"/>
    <cellStyle name="x_WP-IS" xfId="1514" xr:uid="{00000000-0005-0000-0000-000085150000}"/>
    <cellStyle name="x_yilang Penkopack sdn. bhd." xfId="1522" xr:uid="{00000000-0005-0000-0000-000086150000}"/>
    <cellStyle name="x_YNHC 04 K - PPE" xfId="1523" xr:uid="{00000000-0005-0000-0000-000087150000}"/>
    <cellStyle name="x_YNHC 04 K - PPE_WP-IS" xfId="1524" xr:uid="{00000000-0005-0000-0000-000088150000}"/>
    <cellStyle name="YEL" xfId="1525" xr:uid="{00000000-0005-0000-0000-000089150000}"/>
    <cellStyle name="YY.MM" xfId="1526" xr:uid="{00000000-0005-0000-0000-00008A150000}"/>
    <cellStyle name="ｵﾒﾁ｡ﾒﾃ爼ﾗ靉ﾁ篦ｧﾋﾅﾒﾂﾁﾔｵﾔ" xfId="1562" xr:uid="{00000000-0005-0000-0000-00008B150000}"/>
    <cellStyle name="เครื่องหมายเปอร์เซ็นต์_Sheet1" xfId="3852" xr:uid="{00000000-0005-0000-0000-00008C150000}"/>
    <cellStyle name="เครื่องหมายจุลภาค [0]" xfId="1534" xr:uid="{00000000-0005-0000-0000-00008D150000}"/>
    <cellStyle name="เครื่องหมายจุลภาค 10" xfId="1703" xr:uid="{00000000-0005-0000-0000-00008E150000}"/>
    <cellStyle name="เครื่องหมายจุลภาค 10 2" xfId="1704" xr:uid="{00000000-0005-0000-0000-00008F150000}"/>
    <cellStyle name="เครื่องหมายจุลภาค 10 2 2" xfId="3855" xr:uid="{00000000-0005-0000-0000-000090150000}"/>
    <cellStyle name="เครื่องหมายจุลภาค 10 2 2 2" xfId="5245" xr:uid="{00000000-0005-0000-0000-000091150000}"/>
    <cellStyle name="เครื่องหมายจุลภาค 10 2 2 3" xfId="4742" xr:uid="{00000000-0005-0000-0000-000092150000}"/>
    <cellStyle name="เครื่องหมายจุลภาค 10 2 3" xfId="3854" xr:uid="{00000000-0005-0000-0000-000093150000}"/>
    <cellStyle name="เครื่องหมายจุลภาค 10 2 3 2" xfId="5401" xr:uid="{00000000-0005-0000-0000-000094150000}"/>
    <cellStyle name="เครื่องหมายจุลภาค 10 2 3 3" xfId="4866" xr:uid="{00000000-0005-0000-0000-000095150000}"/>
    <cellStyle name="เครื่องหมายจุลภาค 10 3" xfId="1993" xr:uid="{00000000-0005-0000-0000-000096150000}"/>
    <cellStyle name="เครื่องหมายจุลภาค 10 3 2" xfId="3857" xr:uid="{00000000-0005-0000-0000-000097150000}"/>
    <cellStyle name="เครื่องหมายจุลภาค 10 3 3" xfId="4743" xr:uid="{00000000-0005-0000-0000-000098150000}"/>
    <cellStyle name="เครื่องหมายจุลภาค 10 3 4" xfId="3856" xr:uid="{00000000-0005-0000-0000-000099150000}"/>
    <cellStyle name="เครื่องหมายจุลภาค 10 4" xfId="3858" xr:uid="{00000000-0005-0000-0000-00009A150000}"/>
    <cellStyle name="เครื่องหมายจุลภาค 10 4 2" xfId="3859" xr:uid="{00000000-0005-0000-0000-00009B150000}"/>
    <cellStyle name="เครื่องหมายจุลภาค 10 4 3" xfId="4865" xr:uid="{00000000-0005-0000-0000-00009C150000}"/>
    <cellStyle name="เครื่องหมายจุลภาค 10 5" xfId="3860" xr:uid="{00000000-0005-0000-0000-00009D150000}"/>
    <cellStyle name="เครื่องหมายจุลภาค 10 6" xfId="3853" xr:uid="{00000000-0005-0000-0000-00009E150000}"/>
    <cellStyle name="เครื่องหมายจุลภาค 10 7" xfId="4741" xr:uid="{00000000-0005-0000-0000-00009F150000}"/>
    <cellStyle name="เครื่องหมายจุลภาค 10 8" xfId="4354" xr:uid="{00000000-0005-0000-0000-0000A0150000}"/>
    <cellStyle name="เครื่องหมายจุลภาค 10_CPI_Y'52_TOP_GG 1" xfId="3861" xr:uid="{00000000-0005-0000-0000-0000A1150000}"/>
    <cellStyle name="เครื่องหมายจุลภาค 11" xfId="1705" xr:uid="{00000000-0005-0000-0000-0000A2150000}"/>
    <cellStyle name="เครื่องหมายจุลภาค 11 10" xfId="5061" xr:uid="{00000000-0005-0000-0000-0000A3150000}"/>
    <cellStyle name="เครื่องหมายจุลภาค 11 10 2" xfId="5528" xr:uid="{00000000-0005-0000-0000-0000A4150000}"/>
    <cellStyle name="เครื่องหมายจุลภาค 11 10 3" xfId="5704" xr:uid="{00000000-0005-0000-0000-0000A5150000}"/>
    <cellStyle name="เครื่องหมายจุลภาค 11 10 4" xfId="5785" xr:uid="{00000000-0005-0000-0000-0000A6150000}"/>
    <cellStyle name="เครื่องหมายจุลภาค 11 10 5" xfId="5299" xr:uid="{00000000-0005-0000-0000-0000A7150000}"/>
    <cellStyle name="เครื่องหมายจุลภาค 11 11" xfId="5303" xr:uid="{00000000-0005-0000-0000-0000A8150000}"/>
    <cellStyle name="เครื่องหมายจุลภาค 11 11 2" xfId="5533" xr:uid="{00000000-0005-0000-0000-0000A9150000}"/>
    <cellStyle name="เครื่องหมายจุลภาค 11 11 3" xfId="5706" xr:uid="{00000000-0005-0000-0000-0000AA150000}"/>
    <cellStyle name="เครื่องหมายจุลภาค 11 11 4" xfId="5787" xr:uid="{00000000-0005-0000-0000-0000AB150000}"/>
    <cellStyle name="เครื่องหมายจุลภาค 11 12" xfId="5306" xr:uid="{00000000-0005-0000-0000-0000AC150000}"/>
    <cellStyle name="เครื่องหมายจุลภาค 11 12 2" xfId="5537" xr:uid="{00000000-0005-0000-0000-0000AD150000}"/>
    <cellStyle name="เครื่องหมายจุลภาค 11 12 3" xfId="5708" xr:uid="{00000000-0005-0000-0000-0000AE150000}"/>
    <cellStyle name="เครื่องหมายจุลภาค 11 12 4" xfId="5789" xr:uid="{00000000-0005-0000-0000-0000AF150000}"/>
    <cellStyle name="เครื่องหมายจุลภาค 11 13" xfId="5346" xr:uid="{00000000-0005-0000-0000-0000B0150000}"/>
    <cellStyle name="เครื่องหมายจุลภาค 11 13 2" xfId="5723" xr:uid="{00000000-0005-0000-0000-0000B1150000}"/>
    <cellStyle name="เครื่องหมายจุลภาค 11 13 3" xfId="5804" xr:uid="{00000000-0005-0000-0000-0000B2150000}"/>
    <cellStyle name="เครื่องหมายจุลภาค 11 14" xfId="5402" xr:uid="{00000000-0005-0000-0000-0000B3150000}"/>
    <cellStyle name="เครื่องหมายจุลภาค 11 14 2" xfId="5673" xr:uid="{00000000-0005-0000-0000-0000B4150000}"/>
    <cellStyle name="เครื่องหมายจุลภาค 11 14 3" xfId="5764" xr:uid="{00000000-0005-0000-0000-0000B5150000}"/>
    <cellStyle name="เครื่องหมายจุลภาค 11 15" xfId="5636" xr:uid="{00000000-0005-0000-0000-0000B6150000}"/>
    <cellStyle name="เครื่องหมายจุลภาค 11 16" xfId="5739" xr:uid="{00000000-0005-0000-0000-0000B7150000}"/>
    <cellStyle name="เครื่องหมายจุลภาค 11 17" xfId="5194" xr:uid="{00000000-0005-0000-0000-0000B8150000}"/>
    <cellStyle name="เครื่องหมายจุลภาค 11 18" xfId="5829" xr:uid="{00000000-0005-0000-0000-0000B9150000}"/>
    <cellStyle name="เครื่องหมายจุลภาค 11 19" xfId="4744" xr:uid="{00000000-0005-0000-0000-0000BA150000}"/>
    <cellStyle name="เครื่องหมายจุลภาค 11 2" xfId="1706" xr:uid="{00000000-0005-0000-0000-0000BB150000}"/>
    <cellStyle name="เครื่องหมายจุลภาค 11 2 10" xfId="4746" xr:uid="{00000000-0005-0000-0000-0000BC150000}"/>
    <cellStyle name="เครื่องหมายจุลภาค 11 2 11" xfId="5740" xr:uid="{00000000-0005-0000-0000-0000BD150000}"/>
    <cellStyle name="เครื่องหมายจุลภาค 11 2 12" xfId="5830" xr:uid="{00000000-0005-0000-0000-0000BE150000}"/>
    <cellStyle name="เครื่องหมายจุลภาค 11 2 13" xfId="4745" xr:uid="{00000000-0005-0000-0000-0000BF150000}"/>
    <cellStyle name="เครื่องหมายจุลภาค 11 2 14" xfId="2086" xr:uid="{00000000-0005-0000-0000-0000C0150000}"/>
    <cellStyle name="เครื่องหมายจุลภาค 11 2 2" xfId="2214" xr:uid="{00000000-0005-0000-0000-0000C1150000}"/>
    <cellStyle name="เครื่องหมายจุลภาค 11 2 2 2" xfId="5939" xr:uid="{00000000-0005-0000-0000-0000C2150000}"/>
    <cellStyle name="เครื่องหมายจุลภาค 11 2 2 3" xfId="4747" xr:uid="{00000000-0005-0000-0000-0000C3150000}"/>
    <cellStyle name="เครื่องหมายจุลภาค 11 2 3" xfId="3863" xr:uid="{00000000-0005-0000-0000-0000C4150000}"/>
    <cellStyle name="เครื่องหมายจุลภาค 11 2 3 2" xfId="5479" xr:uid="{00000000-0005-0000-0000-0000C5150000}"/>
    <cellStyle name="เครื่องหมายจุลภาค 11 2 3 3" xfId="5703" xr:uid="{00000000-0005-0000-0000-0000C6150000}"/>
    <cellStyle name="เครื่องหมายจุลภาค 11 2 3 4" xfId="5784" xr:uid="{00000000-0005-0000-0000-0000C7150000}"/>
    <cellStyle name="เครื่องหมายจุลภาค 11 2 3 5" xfId="5247" xr:uid="{00000000-0005-0000-0000-0000C8150000}"/>
    <cellStyle name="เครื่องหมายจุลภาค 11 2 3 6" xfId="4748" xr:uid="{00000000-0005-0000-0000-0000C9150000}"/>
    <cellStyle name="เครื่องหมายจุลภาค 11 2 4" xfId="4868" xr:uid="{00000000-0005-0000-0000-0000CA150000}"/>
    <cellStyle name="เครื่องหมายจุลภาค 11 2 4 2" xfId="5529" xr:uid="{00000000-0005-0000-0000-0000CB150000}"/>
    <cellStyle name="เครื่องหมายจุลภาค 11 2 4 3" xfId="5705" xr:uid="{00000000-0005-0000-0000-0000CC150000}"/>
    <cellStyle name="เครื่องหมายจุลภาค 11 2 4 4" xfId="5786" xr:uid="{00000000-0005-0000-0000-0000CD150000}"/>
    <cellStyle name="เครื่องหมายจุลภาค 11 2 4 5" xfId="5300" xr:uid="{00000000-0005-0000-0000-0000CE150000}"/>
    <cellStyle name="เครื่องหมายจุลภาค 11 2 5" xfId="5062" xr:uid="{00000000-0005-0000-0000-0000CF150000}"/>
    <cellStyle name="เครื่องหมายจุลภาค 11 2 5 2" xfId="5534" xr:uid="{00000000-0005-0000-0000-0000D0150000}"/>
    <cellStyle name="เครื่องหมายจุลภาค 11 2 5 3" xfId="5707" xr:uid="{00000000-0005-0000-0000-0000D1150000}"/>
    <cellStyle name="เครื่องหมายจุลภาค 11 2 5 4" xfId="5788" xr:uid="{00000000-0005-0000-0000-0000D2150000}"/>
    <cellStyle name="เครื่องหมายจุลภาค 11 2 5 5" xfId="5304" xr:uid="{00000000-0005-0000-0000-0000D3150000}"/>
    <cellStyle name="เครื่องหมายจุลภาค 11 2 6" xfId="5307" xr:uid="{00000000-0005-0000-0000-0000D4150000}"/>
    <cellStyle name="เครื่องหมายจุลภาค 11 2 6 2" xfId="5538" xr:uid="{00000000-0005-0000-0000-0000D5150000}"/>
    <cellStyle name="เครื่องหมายจุลภาค 11 2 6 3" xfId="5709" xr:uid="{00000000-0005-0000-0000-0000D6150000}"/>
    <cellStyle name="เครื่องหมายจุลภาค 11 2 6 4" xfId="5790" xr:uid="{00000000-0005-0000-0000-0000D7150000}"/>
    <cellStyle name="เครื่องหมายจุลภาค 11 2 7" xfId="5347" xr:uid="{00000000-0005-0000-0000-0000D8150000}"/>
    <cellStyle name="เครื่องหมายจุลภาค 11 2 7 2" xfId="5724" xr:uid="{00000000-0005-0000-0000-0000D9150000}"/>
    <cellStyle name="เครื่องหมายจุลภาค 11 2 7 3" xfId="5805" xr:uid="{00000000-0005-0000-0000-0000DA150000}"/>
    <cellStyle name="เครื่องหมายจุลภาค 11 2 8" xfId="5403" xr:uid="{00000000-0005-0000-0000-0000DB150000}"/>
    <cellStyle name="เครื่องหมายจุลภาค 11 2 9" xfId="5637" xr:uid="{00000000-0005-0000-0000-0000DC150000}"/>
    <cellStyle name="เครื่องหมายจุลภาค 11 20" xfId="6191" xr:uid="{00000000-0005-0000-0000-0000DD150000}"/>
    <cellStyle name="เครื่องหมายจุลภาค 11 21" xfId="2085" xr:uid="{00000000-0005-0000-0000-0000DE150000}"/>
    <cellStyle name="เครื่องหมายจุลภาค 11 3" xfId="1994" xr:uid="{00000000-0005-0000-0000-0000DF150000}"/>
    <cellStyle name="เครื่องหมายจุลภาค 11 3 2" xfId="3864" xr:uid="{00000000-0005-0000-0000-0000E0150000}"/>
    <cellStyle name="เครื่องหมายจุลภาค 11 3 2 2" xfId="5938" xr:uid="{00000000-0005-0000-0000-0000E1150000}"/>
    <cellStyle name="เครื่องหมายจุลภาค 11 3 3" xfId="2213" xr:uid="{00000000-0005-0000-0000-0000E2150000}"/>
    <cellStyle name="เครื่องหมายจุลภาค 11 4" xfId="3865" xr:uid="{00000000-0005-0000-0000-0000E3150000}"/>
    <cellStyle name="เครื่องหมายจุลภาค 11 5" xfId="3866" xr:uid="{00000000-0005-0000-0000-0000E4150000}"/>
    <cellStyle name="เครื่องหมายจุลภาค 11 6" xfId="3867" xr:uid="{00000000-0005-0000-0000-0000E5150000}"/>
    <cellStyle name="เครื่องหมายจุลภาค 11 7" xfId="3868" xr:uid="{00000000-0005-0000-0000-0000E6150000}"/>
    <cellStyle name="เครื่องหมายจุลภาค 11 8" xfId="3862" xr:uid="{00000000-0005-0000-0000-0000E7150000}"/>
    <cellStyle name="เครื่องหมายจุลภาค 11 9" xfId="4867" xr:uid="{00000000-0005-0000-0000-0000E8150000}"/>
    <cellStyle name="เครื่องหมายจุลภาค 11 9 2" xfId="5478" xr:uid="{00000000-0005-0000-0000-0000E9150000}"/>
    <cellStyle name="เครื่องหมายจุลภาค 11 9 3" xfId="5702" xr:uid="{00000000-0005-0000-0000-0000EA150000}"/>
    <cellStyle name="เครื่องหมายจุลภาค 11 9 4" xfId="5783" xr:uid="{00000000-0005-0000-0000-0000EB150000}"/>
    <cellStyle name="เครื่องหมายจุลภาค 11 9 5" xfId="5246" xr:uid="{00000000-0005-0000-0000-0000EC150000}"/>
    <cellStyle name="เครื่องหมายจุลภาค 11_CPI_Y'52_TOP_GG 1" xfId="3869" xr:uid="{00000000-0005-0000-0000-0000ED150000}"/>
    <cellStyle name="เครื่องหมายจุลภาค 12" xfId="1707" xr:uid="{00000000-0005-0000-0000-0000EE150000}"/>
    <cellStyle name="เครื่องหมายจุลภาค 12 2" xfId="1708" xr:uid="{00000000-0005-0000-0000-0000EF150000}"/>
    <cellStyle name="เครื่องหมายจุลภาค 12 2 2" xfId="2216" xr:uid="{00000000-0005-0000-0000-0000F0150000}"/>
    <cellStyle name="เครื่องหมายจุลภาค 12 2 3" xfId="3871" xr:uid="{00000000-0005-0000-0000-0000F1150000}"/>
    <cellStyle name="เครื่องหมายจุลภาค 12 2 4" xfId="2088" xr:uid="{00000000-0005-0000-0000-0000F2150000}"/>
    <cellStyle name="เครื่องหมายจุลภาค 12 3" xfId="1995" xr:uid="{00000000-0005-0000-0000-0000F3150000}"/>
    <cellStyle name="เครื่องหมายจุลภาค 12 3 2" xfId="3872" xr:uid="{00000000-0005-0000-0000-0000F4150000}"/>
    <cellStyle name="เครื่องหมายจุลภาค 12 3 2 2" xfId="5940" xr:uid="{00000000-0005-0000-0000-0000F5150000}"/>
    <cellStyle name="เครื่องหมายจุลภาค 12 3 3" xfId="2215" xr:uid="{00000000-0005-0000-0000-0000F6150000}"/>
    <cellStyle name="เครื่องหมายจุลภาค 12 4" xfId="3873" xr:uid="{00000000-0005-0000-0000-0000F7150000}"/>
    <cellStyle name="เครื่องหมายจุลภาค 12 5" xfId="3874" xr:uid="{00000000-0005-0000-0000-0000F8150000}"/>
    <cellStyle name="เครื่องหมายจุลภาค 12 6" xfId="3875" xr:uid="{00000000-0005-0000-0000-0000F9150000}"/>
    <cellStyle name="เครื่องหมายจุลภาค 12 6 2" xfId="3876" xr:uid="{00000000-0005-0000-0000-0000FA150000}"/>
    <cellStyle name="เครื่องหมายจุลภาค 12 7" xfId="3870" xr:uid="{00000000-0005-0000-0000-0000FB150000}"/>
    <cellStyle name="เครื่องหมายจุลภาค 12 8" xfId="6190" xr:uid="{00000000-0005-0000-0000-0000FC150000}"/>
    <cellStyle name="เครื่องหมายจุลภาค 12 9" xfId="2087" xr:uid="{00000000-0005-0000-0000-0000FD150000}"/>
    <cellStyle name="เครื่องหมายจุลภาค 12_CPI_Y'52_TOP_GG 1" xfId="3877" xr:uid="{00000000-0005-0000-0000-0000FE150000}"/>
    <cellStyle name="เครื่องหมายจุลภาค 13" xfId="1996" xr:uid="{00000000-0005-0000-0000-0000FF150000}"/>
    <cellStyle name="เครื่องหมายจุลภาค 13 2" xfId="3879" xr:uid="{00000000-0005-0000-0000-000000160000}"/>
    <cellStyle name="เครื่องหมายจุลภาค 13 2 2" xfId="3880" xr:uid="{00000000-0005-0000-0000-000001160000}"/>
    <cellStyle name="เครื่องหมายจุลภาค 13 3" xfId="3881" xr:uid="{00000000-0005-0000-0000-000002160000}"/>
    <cellStyle name="เครื่องหมายจุลภาค 13 3 2" xfId="3882" xr:uid="{00000000-0005-0000-0000-000003160000}"/>
    <cellStyle name="เครื่องหมายจุลภาค 13 4" xfId="3883" xr:uid="{00000000-0005-0000-0000-000004160000}"/>
    <cellStyle name="เครื่องหมายจุลภาค 13 5" xfId="4751" xr:uid="{00000000-0005-0000-0000-000005160000}"/>
    <cellStyle name="เครื่องหมายจุลภาค 13 6" xfId="6189" xr:uid="{00000000-0005-0000-0000-000006160000}"/>
    <cellStyle name="เครื่องหมายจุลภาค 13 7" xfId="3878" xr:uid="{00000000-0005-0000-0000-000007160000}"/>
    <cellStyle name="เครื่องหมายจุลภาค 14" xfId="1997" xr:uid="{00000000-0005-0000-0000-000008160000}"/>
    <cellStyle name="เครื่องหมายจุลภาค 14 2" xfId="3885" xr:uid="{00000000-0005-0000-0000-000009160000}"/>
    <cellStyle name="เครื่องหมายจุลภาค 14 2 2" xfId="3886" xr:uid="{00000000-0005-0000-0000-00000A160000}"/>
    <cellStyle name="เครื่องหมายจุลภาค 14 3" xfId="3887" xr:uid="{00000000-0005-0000-0000-00000B160000}"/>
    <cellStyle name="เครื่องหมายจุลภาค 14 4" xfId="6187" xr:uid="{00000000-0005-0000-0000-00000C160000}"/>
    <cellStyle name="เครื่องหมายจุลภาค 14 5" xfId="3884" xr:uid="{00000000-0005-0000-0000-00000D160000}"/>
    <cellStyle name="เครื่องหมายจุลภาค 15" xfId="1998" xr:uid="{00000000-0005-0000-0000-00000E160000}"/>
    <cellStyle name="เครื่องหมายจุลภาค 15 2" xfId="3889" xr:uid="{00000000-0005-0000-0000-00000F160000}"/>
    <cellStyle name="เครื่องหมายจุลภาค 15 2 2" xfId="3890" xr:uid="{00000000-0005-0000-0000-000010160000}"/>
    <cellStyle name="เครื่องหมายจุลภาค 15 3" xfId="3891" xr:uid="{00000000-0005-0000-0000-000011160000}"/>
    <cellStyle name="เครื่องหมายจุลภาค 15 4" xfId="4717" xr:uid="{00000000-0005-0000-0000-000012160000}"/>
    <cellStyle name="เครื่องหมายจุลภาค 15 5" xfId="3888" xr:uid="{00000000-0005-0000-0000-000013160000}"/>
    <cellStyle name="เครื่องหมายจุลภาค 16" xfId="1999" xr:uid="{00000000-0005-0000-0000-000014160000}"/>
    <cellStyle name="เครื่องหมายจุลภาค 16 2" xfId="3893" xr:uid="{00000000-0005-0000-0000-000015160000}"/>
    <cellStyle name="เครื่องหมายจุลภาค 16 3" xfId="6186" xr:uid="{00000000-0005-0000-0000-000016160000}"/>
    <cellStyle name="เครื่องหมายจุลภาค 16 4" xfId="3892" xr:uid="{00000000-0005-0000-0000-000017160000}"/>
    <cellStyle name="เครื่องหมายจุลภาค 17" xfId="2000" xr:uid="{00000000-0005-0000-0000-000018160000}"/>
    <cellStyle name="เครื่องหมายจุลภาค 17 2" xfId="3895" xr:uid="{00000000-0005-0000-0000-000019160000}"/>
    <cellStyle name="เครื่องหมายจุลภาค 17 3" xfId="4739" xr:uid="{00000000-0005-0000-0000-00001A160000}"/>
    <cellStyle name="เครื่องหมายจุลภาค 17 4" xfId="3894" xr:uid="{00000000-0005-0000-0000-00001B160000}"/>
    <cellStyle name="เครื่องหมายจุลภาค 18" xfId="3896" xr:uid="{00000000-0005-0000-0000-00001C160000}"/>
    <cellStyle name="เครื่องหมายจุลภาค 18 2" xfId="3897" xr:uid="{00000000-0005-0000-0000-00001D160000}"/>
    <cellStyle name="เครื่องหมายจุลภาค 18 2 2" xfId="3898" xr:uid="{00000000-0005-0000-0000-00001E160000}"/>
    <cellStyle name="เครื่องหมายจุลภาค 18 3" xfId="3899" xr:uid="{00000000-0005-0000-0000-00001F160000}"/>
    <cellStyle name="เครื่องหมายจุลภาค 18 4" xfId="5404" xr:uid="{00000000-0005-0000-0000-000020160000}"/>
    <cellStyle name="เครื่องหมายจุลภาค 18 5" xfId="5195" xr:uid="{00000000-0005-0000-0000-000021160000}"/>
    <cellStyle name="เครื่องหมายจุลภาค 18 6" xfId="4752" xr:uid="{00000000-0005-0000-0000-000022160000}"/>
    <cellStyle name="เครื่องหมายจุลภาค 19" xfId="3900" xr:uid="{00000000-0005-0000-0000-000023160000}"/>
    <cellStyle name="เครื่องหมายจุลภาค 19 10" xfId="4753" xr:uid="{00000000-0005-0000-0000-000024160000}"/>
    <cellStyle name="เครื่องหมายจุลภาค 19 2" xfId="3901" xr:uid="{00000000-0005-0000-0000-000025160000}"/>
    <cellStyle name="เครื่องหมายจุลภาค 2" xfId="1535" xr:uid="{00000000-0005-0000-0000-000026160000}"/>
    <cellStyle name="เครื่องหมายจุลภาค 2 10" xfId="3902" xr:uid="{00000000-0005-0000-0000-000027160000}"/>
    <cellStyle name="เครื่องหมายจุลภาค 2 10 2" xfId="3903" xr:uid="{00000000-0005-0000-0000-000028160000}"/>
    <cellStyle name="เครื่องหมายจุลภาค 2 11" xfId="3904" xr:uid="{00000000-0005-0000-0000-000029160000}"/>
    <cellStyle name="เครื่องหมายจุลภาค 2 11 2" xfId="3905" xr:uid="{00000000-0005-0000-0000-00002A160000}"/>
    <cellStyle name="เครื่องหมายจุลภาค 2 12" xfId="3906" xr:uid="{00000000-0005-0000-0000-00002B160000}"/>
    <cellStyle name="เครื่องหมายจุลภาค 2 12 2" xfId="4755" xr:uid="{00000000-0005-0000-0000-00002C160000}"/>
    <cellStyle name="เครื่องหมายจุลภาค 2 12 3" xfId="4754" xr:uid="{00000000-0005-0000-0000-00002D160000}"/>
    <cellStyle name="เครื่องหมายจุลภาค 2 13" xfId="6185" xr:uid="{00000000-0005-0000-0000-00002E160000}"/>
    <cellStyle name="เครื่องหมายจุลภาค 2 14" xfId="1709" xr:uid="{00000000-0005-0000-0000-00002F160000}"/>
    <cellStyle name="เครื่องหมายจุลภาค 2 2" xfId="1536" xr:uid="{00000000-0005-0000-0000-000030160000}"/>
    <cellStyle name="เครื่องหมายจุลภาค 2 2 2" xfId="1711" xr:uid="{00000000-0005-0000-0000-000031160000}"/>
    <cellStyle name="เครื่องหมายจุลภาค 2 2 2 2" xfId="1712" xr:uid="{00000000-0005-0000-0000-000032160000}"/>
    <cellStyle name="เครื่องหมายจุลภาค 2 2 2 2 2" xfId="3909" xr:uid="{00000000-0005-0000-0000-000033160000}"/>
    <cellStyle name="เครื่องหมายจุลภาค 2 2 2 2 2 2" xfId="4756" xr:uid="{00000000-0005-0000-0000-000034160000}"/>
    <cellStyle name="เครื่องหมายจุลภาค 2 2 2 2 3" xfId="5405" xr:uid="{00000000-0005-0000-0000-000035160000}"/>
    <cellStyle name="เครื่องหมายจุลภาค 2 2 2 3" xfId="3910" xr:uid="{00000000-0005-0000-0000-000036160000}"/>
    <cellStyle name="เครื่องหมายจุลภาค 2 2 2 4" xfId="3908" xr:uid="{00000000-0005-0000-0000-000037160000}"/>
    <cellStyle name="เครื่องหมายจุลภาค 2 2 2 4 2" xfId="4757" xr:uid="{00000000-0005-0000-0000-000038160000}"/>
    <cellStyle name="เครื่องหมายจุลภาค 2 2 3" xfId="1713" xr:uid="{00000000-0005-0000-0000-000039160000}"/>
    <cellStyle name="เครื่องหมายจุลภาค 2 2 3 2" xfId="3912" xr:uid="{00000000-0005-0000-0000-00003A160000}"/>
    <cellStyle name="เครื่องหมายจุลภาค 2 2 3 2 2" xfId="4758" xr:uid="{00000000-0005-0000-0000-00003B160000}"/>
    <cellStyle name="เครื่องหมายจุลภาค 2 2 3 3" xfId="3911" xr:uid="{00000000-0005-0000-0000-00003C160000}"/>
    <cellStyle name="เครื่องหมายจุลภาค 2 2 4" xfId="2002" xr:uid="{00000000-0005-0000-0000-00003D160000}"/>
    <cellStyle name="เครื่องหมายจุลภาค 2 2 4 2" xfId="3913" xr:uid="{00000000-0005-0000-0000-00003E160000}"/>
    <cellStyle name="เครื่องหมายจุลภาค 2 2 5" xfId="3907" xr:uid="{00000000-0005-0000-0000-00003F160000}"/>
    <cellStyle name="เครื่องหมายจุลภาค 2 2 5 2" xfId="4853" xr:uid="{00000000-0005-0000-0000-000040160000}"/>
    <cellStyle name="เครื่องหมายจุลภาค 2 2 6" xfId="6161" xr:uid="{00000000-0005-0000-0000-000041160000}"/>
    <cellStyle name="เครื่องหมายจุลภาค 2 2 7" xfId="1710" xr:uid="{00000000-0005-0000-0000-000042160000}"/>
    <cellStyle name="เครื่องหมายจุลภาค 2 2_CPI_Y'52_TOP_GG 1" xfId="3914" xr:uid="{00000000-0005-0000-0000-000043160000}"/>
    <cellStyle name="เครื่องหมายจุลภาค 2 3" xfId="1714" xr:uid="{00000000-0005-0000-0000-000044160000}"/>
    <cellStyle name="เครื่องหมายจุลภาค 2 3 2" xfId="1715" xr:uid="{00000000-0005-0000-0000-000045160000}"/>
    <cellStyle name="เครื่องหมายจุลภาค 2 3 2 2" xfId="3917" xr:uid="{00000000-0005-0000-0000-000046160000}"/>
    <cellStyle name="เครื่องหมายจุลภาค 2 3 2 3" xfId="3916" xr:uid="{00000000-0005-0000-0000-000047160000}"/>
    <cellStyle name="เครื่องหมายจุลภาค 2 3 3" xfId="3918" xr:uid="{00000000-0005-0000-0000-000048160000}"/>
    <cellStyle name="เครื่องหมายจุลภาค 2 3 4" xfId="3915" xr:uid="{00000000-0005-0000-0000-000049160000}"/>
    <cellStyle name="เครื่องหมายจุลภาค 2 3 4 2" xfId="4760" xr:uid="{00000000-0005-0000-0000-00004A160000}"/>
    <cellStyle name="เครื่องหมายจุลภาค 2 3 5" xfId="4761" xr:uid="{00000000-0005-0000-0000-00004B160000}"/>
    <cellStyle name="เครื่องหมายจุลภาค 2 3 6" xfId="4949" xr:uid="{00000000-0005-0000-0000-00004C160000}"/>
    <cellStyle name="เครื่องหมายจุลภาค 2 3 6 2" xfId="5406" xr:uid="{00000000-0005-0000-0000-00004D160000}"/>
    <cellStyle name="เครื่องหมายจุลภาค 2 4" xfId="1716" xr:uid="{00000000-0005-0000-0000-00004E160000}"/>
    <cellStyle name="เครื่องหมายจุลภาค 2 4 2" xfId="1717" xr:uid="{00000000-0005-0000-0000-00004F160000}"/>
    <cellStyle name="เครื่องหมายจุลภาค 2 4 2 2" xfId="3920" xr:uid="{00000000-0005-0000-0000-000050160000}"/>
    <cellStyle name="เครื่องหมายจุลภาค 2 4 2 2 2" xfId="4762" xr:uid="{00000000-0005-0000-0000-000051160000}"/>
    <cellStyle name="เครื่องหมายจุลภาค 2 4 2 3" xfId="5407" xr:uid="{00000000-0005-0000-0000-000052160000}"/>
    <cellStyle name="เครื่องหมายจุลภาค 2 4 3" xfId="3919" xr:uid="{00000000-0005-0000-0000-000053160000}"/>
    <cellStyle name="เครื่องหมายจุลภาค 2 4 3 2" xfId="4763" xr:uid="{00000000-0005-0000-0000-000054160000}"/>
    <cellStyle name="เครื่องหมายจุลภาค 2 5" xfId="1718" xr:uid="{00000000-0005-0000-0000-000055160000}"/>
    <cellStyle name="เครื่องหมายจุลภาค 2 5 2" xfId="3922" xr:uid="{00000000-0005-0000-0000-000056160000}"/>
    <cellStyle name="เครื่องหมายจุลภาค 2 5 2 2" xfId="3923" xr:uid="{00000000-0005-0000-0000-000057160000}"/>
    <cellStyle name="เครื่องหมายจุลภาค 2 5 2 3" xfId="4764" xr:uid="{00000000-0005-0000-0000-000058160000}"/>
    <cellStyle name="เครื่องหมายจุลภาค 2 5 3" xfId="3924" xr:uid="{00000000-0005-0000-0000-000059160000}"/>
    <cellStyle name="เครื่องหมายจุลภาค 2 5 4" xfId="3921" xr:uid="{00000000-0005-0000-0000-00005A160000}"/>
    <cellStyle name="เครื่องหมายจุลภาค 2 6" xfId="2001" xr:uid="{00000000-0005-0000-0000-00005B160000}"/>
    <cellStyle name="เครื่องหมายจุลภาค 2 6 2" xfId="3926" xr:uid="{00000000-0005-0000-0000-00005C160000}"/>
    <cellStyle name="เครื่องหมายจุลภาค 2 6 3" xfId="3925" xr:uid="{00000000-0005-0000-0000-00005D160000}"/>
    <cellStyle name="เครื่องหมายจุลภาค 2 7" xfId="3927" xr:uid="{00000000-0005-0000-0000-00005E160000}"/>
    <cellStyle name="เครื่องหมายจุลภาค 2 7 2" xfId="3928" xr:uid="{00000000-0005-0000-0000-00005F160000}"/>
    <cellStyle name="เครื่องหมายจุลภาค 2 8" xfId="3929" xr:uid="{00000000-0005-0000-0000-000060160000}"/>
    <cellStyle name="เครื่องหมายจุลภาค 2 8 2" xfId="3930" xr:uid="{00000000-0005-0000-0000-000061160000}"/>
    <cellStyle name="เครื่องหมายจุลภาค 2 9" xfId="3931" xr:uid="{00000000-0005-0000-0000-000062160000}"/>
    <cellStyle name="เครื่องหมายจุลภาค 2 9 2" xfId="3932" xr:uid="{00000000-0005-0000-0000-000063160000}"/>
    <cellStyle name="เครื่องหมายจุลภาค 2_160800B1 CPI09 โปรแกรมคอมพิวเตอร์ - BOI_Q3" xfId="3933" xr:uid="{00000000-0005-0000-0000-000064160000}"/>
    <cellStyle name="เครื่องหมายจุลภาค 20" xfId="3934" xr:uid="{00000000-0005-0000-0000-000065160000}"/>
    <cellStyle name="เครื่องหมายจุลภาค 21" xfId="3935" xr:uid="{00000000-0005-0000-0000-000066160000}"/>
    <cellStyle name="เครื่องหมายจุลภาค 21 2" xfId="3936" xr:uid="{00000000-0005-0000-0000-000067160000}"/>
    <cellStyle name="เครื่องหมายจุลภาค 22" xfId="1719" xr:uid="{00000000-0005-0000-0000-000068160000}"/>
    <cellStyle name="เครื่องหมายจุลภาค 22 2" xfId="1720" xr:uid="{00000000-0005-0000-0000-000069160000}"/>
    <cellStyle name="เครื่องหมายจุลภาค 22 2 2" xfId="2218" xr:uid="{00000000-0005-0000-0000-00006A160000}"/>
    <cellStyle name="เครื่องหมายจุลภาค 22 2 3" xfId="3938" xr:uid="{00000000-0005-0000-0000-00006B160000}"/>
    <cellStyle name="เครื่องหมายจุลภาค 22 2 3 2" xfId="5408" xr:uid="{00000000-0005-0000-0000-00006C160000}"/>
    <cellStyle name="เครื่องหมายจุลภาค 22 2 4" xfId="5196" xr:uid="{00000000-0005-0000-0000-00006D160000}"/>
    <cellStyle name="เครื่องหมายจุลภาค 22 2 5" xfId="4765" xr:uid="{00000000-0005-0000-0000-00006E160000}"/>
    <cellStyle name="เครื่องหมายจุลภาค 22 2 6" xfId="2090" xr:uid="{00000000-0005-0000-0000-00006F160000}"/>
    <cellStyle name="เครื่องหมายจุลภาค 22 3" xfId="1882" xr:uid="{00000000-0005-0000-0000-000070160000}"/>
    <cellStyle name="เครื่องหมายจุลภาค 22 3 2" xfId="4966" xr:uid="{00000000-0005-0000-0000-000071160000}"/>
    <cellStyle name="เครื่องหมายจุลภาค 22 3 3" xfId="4766" xr:uid="{00000000-0005-0000-0000-000072160000}"/>
    <cellStyle name="เครื่องหมายจุลภาค 22 4" xfId="2217" xr:uid="{00000000-0005-0000-0000-000073160000}"/>
    <cellStyle name="เครื่องหมายจุลภาค 22 5" xfId="3937" xr:uid="{00000000-0005-0000-0000-000074160000}"/>
    <cellStyle name="เครื่องหมายจุลภาค 22 6" xfId="2089" xr:uid="{00000000-0005-0000-0000-000075160000}"/>
    <cellStyle name="เครื่องหมายจุลภาค 23" xfId="4767" xr:uid="{00000000-0005-0000-0000-000076160000}"/>
    <cellStyle name="เครื่องหมายจุลภาค 24" xfId="4768" xr:uid="{00000000-0005-0000-0000-000077160000}"/>
    <cellStyle name="เครื่องหมายจุลภาค 24 2" xfId="5409" xr:uid="{00000000-0005-0000-0000-000078160000}"/>
    <cellStyle name="เครื่องหมายจุลภาค 24 3" xfId="5674" xr:uid="{00000000-0005-0000-0000-000079160000}"/>
    <cellStyle name="เครื่องหมายจุลภาค 24 4" xfId="5765" xr:uid="{00000000-0005-0000-0000-00007A160000}"/>
    <cellStyle name="เครื่องหมายจุลภาค 24 5" xfId="5197" xr:uid="{00000000-0005-0000-0000-00007B160000}"/>
    <cellStyle name="เครื่องหมายจุลภาค 3" xfId="1537" xr:uid="{00000000-0005-0000-0000-00007C160000}"/>
    <cellStyle name="เครื่องหมายจุลภาค 3 10" xfId="4769" xr:uid="{00000000-0005-0000-0000-00007D160000}"/>
    <cellStyle name="เครื่องหมายจุลภาค 3 11" xfId="6183" xr:uid="{00000000-0005-0000-0000-00007E160000}"/>
    <cellStyle name="เครื่องหมายจุลภาค 3 12" xfId="3940" xr:uid="{00000000-0005-0000-0000-00007F160000}"/>
    <cellStyle name="เครื่องหมายจุลภาค 3 12 2" xfId="3941" xr:uid="{00000000-0005-0000-0000-000080160000}"/>
    <cellStyle name="เครื่องหมายจุลภาค 3 13" xfId="2091" xr:uid="{00000000-0005-0000-0000-000081160000}"/>
    <cellStyle name="เครื่องหมายจุลภาค 3 14" xfId="1721" xr:uid="{00000000-0005-0000-0000-000082160000}"/>
    <cellStyle name="เครื่องหมายจุลภาค 3 15" xfId="6245" xr:uid="{9AC5F64F-A7C0-4AA7-AFB8-52212439B4ED}"/>
    <cellStyle name="เครื่องหมายจุลภาค 3 2" xfId="1722" xr:uid="{00000000-0005-0000-0000-000083160000}"/>
    <cellStyle name="เครื่องหมายจุลภาค 3 2 2" xfId="1723" xr:uid="{00000000-0005-0000-0000-000084160000}"/>
    <cellStyle name="เครื่องหมายจุลภาค 3 2 2 2" xfId="1724" xr:uid="{00000000-0005-0000-0000-000085160000}"/>
    <cellStyle name="เครื่องหมายจุลภาค 3 2 2 2 2" xfId="3945" xr:uid="{00000000-0005-0000-0000-000086160000}"/>
    <cellStyle name="เครื่องหมายจุลภาค 3 2 2 2 2 2" xfId="4770" xr:uid="{00000000-0005-0000-0000-000087160000}"/>
    <cellStyle name="เครื่องหมายจุลภาค 3 2 2 2 3" xfId="3944" xr:uid="{00000000-0005-0000-0000-000088160000}"/>
    <cellStyle name="เครื่องหมายจุลภาค 3 2 2 3" xfId="3946" xr:uid="{00000000-0005-0000-0000-000089160000}"/>
    <cellStyle name="เครื่องหมายจุลภาค 3 2 2 4" xfId="3943" xr:uid="{00000000-0005-0000-0000-00008A160000}"/>
    <cellStyle name="เครื่องหมายจุลภาค 3 2 3" xfId="3947" xr:uid="{00000000-0005-0000-0000-00008B160000}"/>
    <cellStyle name="เครื่องหมายจุลภาค 3 2 4" xfId="3942" xr:uid="{00000000-0005-0000-0000-00008C160000}"/>
    <cellStyle name="เครื่องหมายจุลภาค 3 2 4 2" xfId="4948" xr:uid="{00000000-0005-0000-0000-00008D160000}"/>
    <cellStyle name="เครื่องหมายจุลภาค 3 2_CPI_Y'52_TOP_GG 1" xfId="3948" xr:uid="{00000000-0005-0000-0000-00008E160000}"/>
    <cellStyle name="เครื่องหมายจุลภาค 3 26" xfId="4771" xr:uid="{00000000-0005-0000-0000-00008F160000}"/>
    <cellStyle name="เครื่องหมายจุลภาค 3 26 2" xfId="5410" xr:uid="{00000000-0005-0000-0000-000090160000}"/>
    <cellStyle name="เครื่องหมายจุลภาค 3 26 3" xfId="5676" xr:uid="{00000000-0005-0000-0000-000091160000}"/>
    <cellStyle name="เครื่องหมายจุลภาค 3 26 4" xfId="5766" xr:uid="{00000000-0005-0000-0000-000092160000}"/>
    <cellStyle name="เครื่องหมายจุลภาค 3 26 5" xfId="5198" xr:uid="{00000000-0005-0000-0000-000093160000}"/>
    <cellStyle name="เครื่องหมายจุลภาค 3 3" xfId="1725" xr:uid="{00000000-0005-0000-0000-000094160000}"/>
    <cellStyle name="เครื่องหมายจุลภาค 3 3 2" xfId="3950" xr:uid="{00000000-0005-0000-0000-000095160000}"/>
    <cellStyle name="เครื่องหมายจุลภาค 3 3 3" xfId="3949" xr:uid="{00000000-0005-0000-0000-000096160000}"/>
    <cellStyle name="เครื่องหมายจุลภาค 3 3 3 2" xfId="4947" xr:uid="{00000000-0005-0000-0000-000097160000}"/>
    <cellStyle name="เครื่องหมายจุลภาค 3 4" xfId="1726" xr:uid="{00000000-0005-0000-0000-000098160000}"/>
    <cellStyle name="เครื่องหมายจุลภาค 3 4 2" xfId="3952" xr:uid="{00000000-0005-0000-0000-000099160000}"/>
    <cellStyle name="เครื่องหมายจุลภาค 3 4 3" xfId="3951" xr:uid="{00000000-0005-0000-0000-00009A160000}"/>
    <cellStyle name="เครื่องหมายจุลภาค 3 5" xfId="1727" xr:uid="{00000000-0005-0000-0000-00009B160000}"/>
    <cellStyle name="เครื่องหมายจุลภาค 3 6" xfId="1728" xr:uid="{00000000-0005-0000-0000-00009C160000}"/>
    <cellStyle name="เครื่องหมายจุลภาค 3 6 2" xfId="1729" xr:uid="{00000000-0005-0000-0000-00009D160000}"/>
    <cellStyle name="เครื่องหมายจุลภาค 3 7" xfId="1730" xr:uid="{00000000-0005-0000-0000-00009E160000}"/>
    <cellStyle name="เครื่องหมายจุลภาค 3 7 2" xfId="2220" xr:uid="{00000000-0005-0000-0000-00009F160000}"/>
    <cellStyle name="เครื่องหมายจุลภาค 3 7 3" xfId="3953" xr:uid="{00000000-0005-0000-0000-0000A0160000}"/>
    <cellStyle name="เครื่องหมายจุลภาค 3 7 4" xfId="2092" xr:uid="{00000000-0005-0000-0000-0000A1160000}"/>
    <cellStyle name="เครื่องหมายจุลภาค 3 8" xfId="2003" xr:uid="{00000000-0005-0000-0000-0000A2160000}"/>
    <cellStyle name="เครื่องหมายจุลภาค 3 8 2" xfId="2219" xr:uid="{00000000-0005-0000-0000-0000A3160000}"/>
    <cellStyle name="เครื่องหมายจุลภาค 3 9" xfId="3939" xr:uid="{00000000-0005-0000-0000-0000A4160000}"/>
    <cellStyle name="เครื่องหมายจุลภาค 3_160800B1 CPI09 โปรแกรมคอมพิวเตอร์ - BOI_Q3" xfId="3954" xr:uid="{00000000-0005-0000-0000-0000A5160000}"/>
    <cellStyle name="เครื่องหมายจุลภาค 4" xfId="1538" xr:uid="{00000000-0005-0000-0000-0000A6160000}"/>
    <cellStyle name="เครื่องหมายจุลภาค 4 2" xfId="1732" xr:uid="{00000000-0005-0000-0000-0000A7160000}"/>
    <cellStyle name="เครื่องหมายจุลภาค 4 2 2" xfId="1733" xr:uid="{00000000-0005-0000-0000-0000A8160000}"/>
    <cellStyle name="เครื่องหมายจุลภาค 4 2 2 2" xfId="3957" xr:uid="{00000000-0005-0000-0000-0000A9160000}"/>
    <cellStyle name="เครื่องหมายจุลภาค 4 2 2 2 2" xfId="4772" xr:uid="{00000000-0005-0000-0000-0000AA160000}"/>
    <cellStyle name="เครื่องหมายจุลภาค 4 2 2 3" xfId="5411" xr:uid="{00000000-0005-0000-0000-0000AB160000}"/>
    <cellStyle name="เครื่องหมายจุลภาค 4 2 3" xfId="3956" xr:uid="{00000000-0005-0000-0000-0000AC160000}"/>
    <cellStyle name="เครื่องหมายจุลภาค 4 2 3 2" xfId="4773" xr:uid="{00000000-0005-0000-0000-0000AD160000}"/>
    <cellStyle name="เครื่องหมายจุลภาค 4 3" xfId="1734" xr:uid="{00000000-0005-0000-0000-0000AE160000}"/>
    <cellStyle name="เครื่องหมายจุลภาค 4 3 2" xfId="1735" xr:uid="{00000000-0005-0000-0000-0000AF160000}"/>
    <cellStyle name="เครื่องหมายจุลภาค 4 3 3" xfId="4774" xr:uid="{00000000-0005-0000-0000-0000B0160000}"/>
    <cellStyle name="เครื่องหมายจุลภาค 4 4" xfId="1736" xr:uid="{00000000-0005-0000-0000-0000B1160000}"/>
    <cellStyle name="เครื่องหมายจุลภาค 4 4 2" xfId="2222" xr:uid="{00000000-0005-0000-0000-0000B2160000}"/>
    <cellStyle name="เครื่องหมายจุลภาค 4 4 3" xfId="3958" xr:uid="{00000000-0005-0000-0000-0000B3160000}"/>
    <cellStyle name="เครื่องหมายจุลภาค 4 4 3 2" xfId="5412" xr:uid="{00000000-0005-0000-0000-0000B4160000}"/>
    <cellStyle name="เครื่องหมายจุลภาค 4 4 4" xfId="4775" xr:uid="{00000000-0005-0000-0000-0000B5160000}"/>
    <cellStyle name="เครื่องหมายจุลภาค 4 4 5" xfId="2094" xr:uid="{00000000-0005-0000-0000-0000B6160000}"/>
    <cellStyle name="เครื่องหมายจุลภาค 4 5" xfId="2004" xr:uid="{00000000-0005-0000-0000-0000B7160000}"/>
    <cellStyle name="เครื่องหมายจุลภาค 4 5 2" xfId="3959" xr:uid="{00000000-0005-0000-0000-0000B8160000}"/>
    <cellStyle name="เครื่องหมายจุลภาค 4 5 2 2" xfId="5941" xr:uid="{00000000-0005-0000-0000-0000B9160000}"/>
    <cellStyle name="เครื่องหมายจุลภาค 4 5 3" xfId="4852" xr:uid="{00000000-0005-0000-0000-0000BA160000}"/>
    <cellStyle name="เครื่องหมายจุลภาค 4 5 4" xfId="2221" xr:uid="{00000000-0005-0000-0000-0000BB160000}"/>
    <cellStyle name="เครื่องหมายจุลภาค 4 6" xfId="4109" xr:uid="{00000000-0005-0000-0000-0000BC160000}"/>
    <cellStyle name="เครื่องหมายจุลภาค 4 7" xfId="3955" xr:uid="{00000000-0005-0000-0000-0000BD160000}"/>
    <cellStyle name="เครื่องหมายจุลภาค 4 8" xfId="4738" xr:uid="{00000000-0005-0000-0000-0000BE160000}"/>
    <cellStyle name="เครื่องหมายจุลภาค 4 9" xfId="2093" xr:uid="{00000000-0005-0000-0000-0000BF160000}"/>
    <cellStyle name="เครื่องหมายจุลภาค 5" xfId="1737" xr:uid="{00000000-0005-0000-0000-0000C0160000}"/>
    <cellStyle name="เครื่องหมายจุลภาค 5 2" xfId="1738" xr:uid="{00000000-0005-0000-0000-0000C1160000}"/>
    <cellStyle name="เครื่องหมายจุลภาค 5 2 2" xfId="3962" xr:uid="{00000000-0005-0000-0000-0000C2160000}"/>
    <cellStyle name="เครื่องหมายจุลภาค 5 2 2 2" xfId="4776" xr:uid="{00000000-0005-0000-0000-0000C3160000}"/>
    <cellStyle name="เครื่องหมายจุลภาค 5 2 3" xfId="3961" xr:uid="{00000000-0005-0000-0000-0000C4160000}"/>
    <cellStyle name="เครื่องหมายจุลภาค 5 3" xfId="2005" xr:uid="{00000000-0005-0000-0000-0000C5160000}"/>
    <cellStyle name="เครื่องหมายจุลภาค 5 3 2" xfId="3963" xr:uid="{00000000-0005-0000-0000-0000C6160000}"/>
    <cellStyle name="เครื่องหมายจุลภาค 5 4" xfId="3960" xr:uid="{00000000-0005-0000-0000-0000C7160000}"/>
    <cellStyle name="เครื่องหมายจุลภาค 5 4 2" xfId="4946" xr:uid="{00000000-0005-0000-0000-0000C8160000}"/>
    <cellStyle name="เครื่องหมายจุลภาค 5 5" xfId="6182" xr:uid="{00000000-0005-0000-0000-0000C9160000}"/>
    <cellStyle name="เครื่องหมายจุลภาค 6" xfId="1739" xr:uid="{00000000-0005-0000-0000-0000CA160000}"/>
    <cellStyle name="เครื่องหมายจุลภาค 6 2" xfId="1740" xr:uid="{00000000-0005-0000-0000-0000CB160000}"/>
    <cellStyle name="เครื่องหมายจุลภาค 6 2 2" xfId="2224" xr:uid="{00000000-0005-0000-0000-0000CC160000}"/>
    <cellStyle name="เครื่องหมายจุลภาค 6 2 3" xfId="5413" xr:uid="{00000000-0005-0000-0000-0000CD160000}"/>
    <cellStyle name="เครื่องหมายจุลภาค 6 2 3 2" xfId="5677" xr:uid="{00000000-0005-0000-0000-0000CE160000}"/>
    <cellStyle name="เครื่องหมายจุลภาค 6 2 3 3" xfId="5767" xr:uid="{00000000-0005-0000-0000-0000CF160000}"/>
    <cellStyle name="เครื่องหมายจุลภาค 6 2 4" xfId="5199" xr:uid="{00000000-0005-0000-0000-0000D0160000}"/>
    <cellStyle name="เครื่องหมายจุลภาค 6 2 5" xfId="4777" xr:uid="{00000000-0005-0000-0000-0000D1160000}"/>
    <cellStyle name="เครื่องหมายจุลภาค 6 2 6" xfId="2096" xr:uid="{00000000-0005-0000-0000-0000D2160000}"/>
    <cellStyle name="เครื่องหมายจุลภาค 6 3" xfId="2006" xr:uid="{00000000-0005-0000-0000-0000D3160000}"/>
    <cellStyle name="เครื่องหมายจุลภาค 6 3 2" xfId="3965" xr:uid="{00000000-0005-0000-0000-0000D4160000}"/>
    <cellStyle name="เครื่องหมายจุลภาค 6 3 2 2" xfId="5942" xr:uid="{00000000-0005-0000-0000-0000D5160000}"/>
    <cellStyle name="เครื่องหมายจุลภาค 6 3 3" xfId="2223" xr:uid="{00000000-0005-0000-0000-0000D6160000}"/>
    <cellStyle name="เครื่องหมายจุลภาค 6 4" xfId="3964" xr:uid="{00000000-0005-0000-0000-0000D7160000}"/>
    <cellStyle name="เครื่องหมายจุลภาค 6 5" xfId="6181" xr:uid="{00000000-0005-0000-0000-0000D8160000}"/>
    <cellStyle name="เครื่องหมายจุลภาค 6 6" xfId="2095" xr:uid="{00000000-0005-0000-0000-0000D9160000}"/>
    <cellStyle name="เครื่องหมายจุลภาค 7" xfId="1741" xr:uid="{00000000-0005-0000-0000-0000DA160000}"/>
    <cellStyle name="เครื่องหมายจุลภาค 7 2" xfId="1742" xr:uid="{00000000-0005-0000-0000-0000DB160000}"/>
    <cellStyle name="เครื่องหมายจุลภาค 7 2 2" xfId="1743" xr:uid="{00000000-0005-0000-0000-0000DC160000}"/>
    <cellStyle name="เครื่องหมายจุลภาค 7 2 2 2" xfId="2226" xr:uid="{00000000-0005-0000-0000-0000DD160000}"/>
    <cellStyle name="เครื่องหมายจุลภาค 7 2 2 3" xfId="3968" xr:uid="{00000000-0005-0000-0000-0000DE160000}"/>
    <cellStyle name="เครื่องหมายจุลภาค 7 2 2 4" xfId="2098" xr:uid="{00000000-0005-0000-0000-0000DF160000}"/>
    <cellStyle name="เครื่องหมายจุลภาค 7 2 3" xfId="2225" xr:uid="{00000000-0005-0000-0000-0000E0160000}"/>
    <cellStyle name="เครื่องหมายจุลภาค 7 2 4" xfId="3967" xr:uid="{00000000-0005-0000-0000-0000E1160000}"/>
    <cellStyle name="เครื่องหมายจุลภาค 7 2 5" xfId="2097" xr:uid="{00000000-0005-0000-0000-0000E2160000}"/>
    <cellStyle name="เครื่องหมายจุลภาค 7 3" xfId="1744" xr:uid="{00000000-0005-0000-0000-0000E3160000}"/>
    <cellStyle name="เครื่องหมายจุลภาค 7 3 2" xfId="3970" xr:uid="{00000000-0005-0000-0000-0000E4160000}"/>
    <cellStyle name="เครื่องหมายจุลภาค 7 3 2 2" xfId="4779" xr:uid="{00000000-0005-0000-0000-0000E5160000}"/>
    <cellStyle name="เครื่องหมายจุลภาค 7 3 3" xfId="3969" xr:uid="{00000000-0005-0000-0000-0000E6160000}"/>
    <cellStyle name="เครื่องหมายจุลภาค 7 3 3 2" xfId="5414" xr:uid="{00000000-0005-0000-0000-0000E7160000}"/>
    <cellStyle name="เครื่องหมายจุลภาค 7 3 4" xfId="4778" xr:uid="{00000000-0005-0000-0000-0000E8160000}"/>
    <cellStyle name="เครื่องหมายจุลภาค 7 4" xfId="2007" xr:uid="{00000000-0005-0000-0000-0000E9160000}"/>
    <cellStyle name="เครื่องหมายจุลภาค 7 4 2" xfId="3971" xr:uid="{00000000-0005-0000-0000-0000EA160000}"/>
    <cellStyle name="เครื่องหมายจุลภาค 7 5" xfId="3966" xr:uid="{00000000-0005-0000-0000-0000EB160000}"/>
    <cellStyle name="เครื่องหมายจุลภาค 7 6" xfId="6180" xr:uid="{00000000-0005-0000-0000-0000EC160000}"/>
    <cellStyle name="เครื่องหมายจุลภาค 8" xfId="1745" xr:uid="{00000000-0005-0000-0000-0000ED160000}"/>
    <cellStyle name="เครื่องหมายจุลภาค 8 2" xfId="1746" xr:uid="{00000000-0005-0000-0000-0000EE160000}"/>
    <cellStyle name="เครื่องหมายจุลภาค 8 2 2" xfId="3974" xr:uid="{00000000-0005-0000-0000-0000EF160000}"/>
    <cellStyle name="เครื่องหมายจุลภาค 8 2 2 2" xfId="4780" xr:uid="{00000000-0005-0000-0000-0000F0160000}"/>
    <cellStyle name="เครื่องหมายจุลภาค 8 2 3" xfId="3973" xr:uid="{00000000-0005-0000-0000-0000F1160000}"/>
    <cellStyle name="เครื่องหมายจุลภาค 8 3" xfId="2008" xr:uid="{00000000-0005-0000-0000-0000F2160000}"/>
    <cellStyle name="เครื่องหมายจุลภาค 8 3 2" xfId="3975" xr:uid="{00000000-0005-0000-0000-0000F3160000}"/>
    <cellStyle name="เครื่องหมายจุลภาค 8 4" xfId="3972" xr:uid="{00000000-0005-0000-0000-0000F4160000}"/>
    <cellStyle name="เครื่องหมายจุลภาค 8 4 2" xfId="4781" xr:uid="{00000000-0005-0000-0000-0000F5160000}"/>
    <cellStyle name="เครื่องหมายจุลภาค 8 5" xfId="4596" xr:uid="{00000000-0005-0000-0000-0000F6160000}"/>
    <cellStyle name="เครื่องหมายจุลภาค 9" xfId="1747" xr:uid="{00000000-0005-0000-0000-0000F7160000}"/>
    <cellStyle name="เครื่องหมายจุลภาค 9 2" xfId="1748" xr:uid="{00000000-0005-0000-0000-0000F8160000}"/>
    <cellStyle name="เครื่องหมายจุลภาค 9 2 2" xfId="2228" xr:uid="{00000000-0005-0000-0000-0000F9160000}"/>
    <cellStyle name="เครื่องหมายจุลภาค 9 2 2 2" xfId="3978" xr:uid="{00000000-0005-0000-0000-0000FA160000}"/>
    <cellStyle name="เครื่องหมายจุลภาค 9 2 3" xfId="3977" xr:uid="{00000000-0005-0000-0000-0000FB160000}"/>
    <cellStyle name="เครื่องหมายจุลภาค 9 2 4" xfId="2100" xr:uid="{00000000-0005-0000-0000-0000FC160000}"/>
    <cellStyle name="เครื่องหมายจุลภาค 9 3" xfId="2009" xr:uid="{00000000-0005-0000-0000-0000FD160000}"/>
    <cellStyle name="เครื่องหมายจุลภาค 9 3 2" xfId="3979" xr:uid="{00000000-0005-0000-0000-0000FE160000}"/>
    <cellStyle name="เครื่องหมายจุลภาค 9 3 2 2" xfId="5943" xr:uid="{00000000-0005-0000-0000-0000FF160000}"/>
    <cellStyle name="เครื่องหมายจุลภาค 9 3 3" xfId="2227" xr:uid="{00000000-0005-0000-0000-000000170000}"/>
    <cellStyle name="เครื่องหมายจุลภาค 9 4" xfId="3976" xr:uid="{00000000-0005-0000-0000-000001170000}"/>
    <cellStyle name="เครื่องหมายจุลภาค 9 5" xfId="6166" xr:uid="{00000000-0005-0000-0000-000002170000}"/>
    <cellStyle name="เครื่องหมายจุลภาค 9 6" xfId="2099" xr:uid="{00000000-0005-0000-0000-000003170000}"/>
    <cellStyle name="เครื่องหมายจุลภาค_52-q2-qltแก้ไข" xfId="2010" xr:uid="{00000000-0005-0000-0000-000004170000}"/>
    <cellStyle name="เครื่องหมายสกุลเงิน [0]" xfId="1539" xr:uid="{00000000-0005-0000-0000-000005170000}"/>
    <cellStyle name="เครื่องหมายสกุลเงิน 2" xfId="1749" xr:uid="{00000000-0005-0000-0000-000006170000}"/>
    <cellStyle name="เครื่องหมายสกุลเงิน 2 2" xfId="1750" xr:uid="{00000000-0005-0000-0000-000007170000}"/>
    <cellStyle name="เครื่องหมายสกุลเงิน 2 2 2" xfId="1751" xr:uid="{00000000-0005-0000-0000-000008170000}"/>
    <cellStyle name="เครื่องหมายสกุลเงิน 3" xfId="1752" xr:uid="{00000000-0005-0000-0000-000009170000}"/>
    <cellStyle name="เชื่อมโยงหลายมิติ" xfId="1540" xr:uid="{00000000-0005-0000-0000-00000A170000}"/>
    <cellStyle name="เชื่อมโยงหลายมิติ 2" xfId="1884" xr:uid="{00000000-0005-0000-0000-00000B170000}"/>
    <cellStyle name="เชื่อมโยงหลายมิติ 2 2" xfId="3981" xr:uid="{00000000-0005-0000-0000-00000C170000}"/>
    <cellStyle name="เชื่อมโยงหลายมิติ 2 2 2" xfId="4783" xr:uid="{00000000-0005-0000-0000-00000D170000}"/>
    <cellStyle name="เชื่อมโยงหลายมิติ 3" xfId="3982" xr:uid="{00000000-0005-0000-0000-00000E170000}"/>
    <cellStyle name="เชื่อมโยงหลายมิติ 4" xfId="3980" xr:uid="{00000000-0005-0000-0000-00000F170000}"/>
    <cellStyle name="เชื่อมโยงหลายมิติ 5" xfId="4784" xr:uid="{00000000-0005-0000-0000-000010170000}"/>
    <cellStyle name="เชื่อมโยงหลายมิติ 6" xfId="1753" xr:uid="{00000000-0005-0000-0000-000011170000}"/>
    <cellStyle name="เชื่อมโยงหลายมิติ_Cost of Billing" xfId="3983" xr:uid="{00000000-0005-0000-0000-000012170000}"/>
    <cellStyle name="เซลล์ตรวจสอบ 2" xfId="4785" xr:uid="{00000000-0005-0000-0000-000013170000}"/>
    <cellStyle name="เซลล์ที่มีการเชื่อมโยง 2" xfId="4786" xr:uid="{00000000-0005-0000-0000-000014170000}"/>
    <cellStyle name="เปอร์เซ็นต์" xfId="1216" builtinId="5"/>
    <cellStyle name="เปอร์เซ็นต์ 10" xfId="3984" xr:uid="{00000000-0005-0000-0000-000015170000}"/>
    <cellStyle name="เปอร์เซ็นต์ 10 2" xfId="3985" xr:uid="{00000000-0005-0000-0000-000016170000}"/>
    <cellStyle name="เปอร์เซ็นต์ 11" xfId="3986" xr:uid="{00000000-0005-0000-0000-000017170000}"/>
    <cellStyle name="เปอร์เซ็นต์ 11 2" xfId="3987" xr:uid="{00000000-0005-0000-0000-000018170000}"/>
    <cellStyle name="เปอร์เซ็นต์ 12" xfId="3988" xr:uid="{00000000-0005-0000-0000-000019170000}"/>
    <cellStyle name="เปอร์เซ็นต์ 12 2" xfId="3989" xr:uid="{00000000-0005-0000-0000-00001A170000}"/>
    <cellStyle name="เปอร์เซ็นต์ 12 2 2" xfId="5200" xr:uid="{00000000-0005-0000-0000-00001B170000}"/>
    <cellStyle name="เปอร์เซ็นต์ 12 3" xfId="4788" xr:uid="{00000000-0005-0000-0000-00001C170000}"/>
    <cellStyle name="เปอร์เซ็นต์ 13" xfId="3990" xr:uid="{00000000-0005-0000-0000-00001D170000}"/>
    <cellStyle name="เปอร์เซ็นต์ 13 2" xfId="3991" xr:uid="{00000000-0005-0000-0000-00001E170000}"/>
    <cellStyle name="เปอร์เซ็นต์ 2" xfId="1548" xr:uid="{00000000-0005-0000-0000-00001F170000}"/>
    <cellStyle name="เปอร์เซ็นต์ 2 2" xfId="2235" xr:uid="{00000000-0005-0000-0000-000020170000}"/>
    <cellStyle name="เปอร์เซ็นต์ 2 2 2" xfId="3994" xr:uid="{00000000-0005-0000-0000-000021170000}"/>
    <cellStyle name="เปอร์เซ็นต์ 2 2 2 2" xfId="3995" xr:uid="{00000000-0005-0000-0000-000022170000}"/>
    <cellStyle name="เปอร์เซ็นต์ 2 2 3" xfId="3993" xr:uid="{00000000-0005-0000-0000-000023170000}"/>
    <cellStyle name="เปอร์เซ็นต์ 2 2 3 2" xfId="4945" xr:uid="{00000000-0005-0000-0000-000024170000}"/>
    <cellStyle name="เปอร์เซ็นต์ 2 2 4" xfId="5950" xr:uid="{00000000-0005-0000-0000-000025170000}"/>
    <cellStyle name="เปอร์เซ็นต์ 2 3" xfId="3996" xr:uid="{00000000-0005-0000-0000-000026170000}"/>
    <cellStyle name="เปอร์เซ็นต์ 2 4" xfId="3997" xr:uid="{00000000-0005-0000-0000-000027170000}"/>
    <cellStyle name="เปอร์เซ็นต์ 2 5" xfId="3992" xr:uid="{00000000-0005-0000-0000-000028170000}"/>
    <cellStyle name="เปอร์เซ็นต์ 2 6" xfId="2107" xr:uid="{00000000-0005-0000-0000-000029170000}"/>
    <cellStyle name="เปอร์เซ็นต์ 3" xfId="1775" xr:uid="{00000000-0005-0000-0000-00002A170000}"/>
    <cellStyle name="เปอร์เซ็นต์ 3 2" xfId="1776" xr:uid="{00000000-0005-0000-0000-00002B170000}"/>
    <cellStyle name="เปอร์เซ็นต์ 3 2 2" xfId="2237" xr:uid="{00000000-0005-0000-0000-00002C170000}"/>
    <cellStyle name="เปอร์เซ็นต์ 3 2 3" xfId="2109" xr:uid="{00000000-0005-0000-0000-00002D170000}"/>
    <cellStyle name="เปอร์เซ็นต์ 3 3" xfId="2236" xr:uid="{00000000-0005-0000-0000-00002E170000}"/>
    <cellStyle name="เปอร์เซ็นต์ 3 3 2" xfId="5951" xr:uid="{00000000-0005-0000-0000-00002F170000}"/>
    <cellStyle name="เปอร์เซ็นต์ 3 3 3" xfId="4789" xr:uid="{00000000-0005-0000-0000-000030170000}"/>
    <cellStyle name="เปอร์เซ็นต์ 3 4" xfId="3998" xr:uid="{00000000-0005-0000-0000-000031170000}"/>
    <cellStyle name="เปอร์เซ็นต์ 3 5" xfId="2108" xr:uid="{00000000-0005-0000-0000-000032170000}"/>
    <cellStyle name="เปอร์เซ็นต์ 4" xfId="3999" xr:uid="{00000000-0005-0000-0000-000033170000}"/>
    <cellStyle name="เปอร์เซ็นต์ 5" xfId="4000" xr:uid="{00000000-0005-0000-0000-000034170000}"/>
    <cellStyle name="เปอร์เซ็นต์ 6" xfId="4001" xr:uid="{00000000-0005-0000-0000-000035170000}"/>
    <cellStyle name="เปอร์เซ็นต์ 7" xfId="4002" xr:uid="{00000000-0005-0000-0000-000036170000}"/>
    <cellStyle name="เปอร์เซ็นต์ 8" xfId="4003" xr:uid="{00000000-0005-0000-0000-000037170000}"/>
    <cellStyle name="เปอร์เซ็นต์ 9" xfId="4004" xr:uid="{00000000-0005-0000-0000-000038170000}"/>
    <cellStyle name="เปอร์เซ็นต์ 9 2" xfId="4790" xr:uid="{00000000-0005-0000-0000-000039170000}"/>
    <cellStyle name="แย่ 2" xfId="4110" xr:uid="{00000000-0005-0000-0000-00003A170000}"/>
    <cellStyle name="แย่ 2 2" xfId="6046" xr:uid="{00000000-0005-0000-0000-00003B170000}"/>
    <cellStyle name="แย่ 2 3" xfId="4791" xr:uid="{00000000-0005-0000-0000-00003C170000}"/>
    <cellStyle name="แสดงผล 2" xfId="4792" xr:uid="{00000000-0005-0000-0000-00003D170000}"/>
    <cellStyle name="การคำนวณ 2" xfId="4793" xr:uid="{00000000-0005-0000-0000-00003E170000}"/>
    <cellStyle name="ข้อความเตือน 2" xfId="4794" xr:uid="{00000000-0005-0000-0000-00003F170000}"/>
    <cellStyle name="ข้อความอธิบาย 2" xfId="4795" xr:uid="{00000000-0005-0000-0000-000040170000}"/>
    <cellStyle name="ค@ฏ๋_1111D2111DQ2" xfId="1531" xr:uid="{00000000-0005-0000-0000-000041170000}"/>
    <cellStyle name="คdคภฆ์[0]_1111D2111DQ2" xfId="1533" xr:uid="{00000000-0005-0000-0000-000042170000}"/>
    <cellStyle name="คdคภฆ์_1111D2111DQ1" xfId="1532" xr:uid="{00000000-0005-0000-0000-000043170000}"/>
    <cellStyle name="จุลภาค" xfId="574" builtinId="3"/>
    <cellStyle name="จุลภาค 2" xfId="5671" xr:uid="{00000000-0005-0000-0000-000044170000}"/>
    <cellStyle name="ชื่อเรื่อง 2" xfId="4796" xr:uid="{00000000-0005-0000-0000-000045170000}"/>
    <cellStyle name="ณfน๔ [0]_Book1" xfId="1541" xr:uid="{00000000-0005-0000-0000-000046170000}"/>
    <cellStyle name="ณfน๔_Book1" xfId="1542" xr:uid="{00000000-0005-0000-0000-000047170000}"/>
    <cellStyle name="ดี 2" xfId="4797" xr:uid="{00000000-0005-0000-0000-000048170000}"/>
    <cellStyle name="ตามการเชื่อมโยงหลายมิติ" xfId="1543" xr:uid="{00000000-0005-0000-0000-000049170000}"/>
    <cellStyle name="ตามการเชื่อมโยงหลายมิติ 2" xfId="1885" xr:uid="{00000000-0005-0000-0000-00004A170000}"/>
    <cellStyle name="ตามการเชื่อมโยงหลายมิติ 2 2" xfId="4006" xr:uid="{00000000-0005-0000-0000-00004B170000}"/>
    <cellStyle name="ตามการเชื่อมโยงหลายมิติ 2 2 2" xfId="4798" xr:uid="{00000000-0005-0000-0000-00004C170000}"/>
    <cellStyle name="ตามการเชื่อมโยงหลายมิติ 3" xfId="4007" xr:uid="{00000000-0005-0000-0000-00004D170000}"/>
    <cellStyle name="ตามการเชื่อมโยงหลายมิติ 4" xfId="4005" xr:uid="{00000000-0005-0000-0000-00004E170000}"/>
    <cellStyle name="ตามการเชื่อมโยงหลายมิติ 5" xfId="4799" xr:uid="{00000000-0005-0000-0000-00004F170000}"/>
    <cellStyle name="ตามการเชื่อมโยงหลายมิติ 6" xfId="1754" xr:uid="{00000000-0005-0000-0000-000050170000}"/>
    <cellStyle name="น้บะภฒ_95" xfId="1544" xr:uid="{00000000-0005-0000-0000-000051170000}"/>
    <cellStyle name="ปกติ" xfId="0" builtinId="0"/>
    <cellStyle name="ปกติ 10" xfId="1755" xr:uid="{00000000-0005-0000-0000-000052170000}"/>
    <cellStyle name="ปกติ 10 2" xfId="2011" xr:uid="{00000000-0005-0000-0000-000053170000}"/>
    <cellStyle name="ปกติ 10 2 2" xfId="4009" xr:uid="{00000000-0005-0000-0000-000054170000}"/>
    <cellStyle name="ปกติ 10 3" xfId="4010" xr:uid="{00000000-0005-0000-0000-000055170000}"/>
    <cellStyle name="ปกติ 10 4" xfId="4108" xr:uid="{00000000-0005-0000-0000-000056170000}"/>
    <cellStyle name="ปกติ 10 4 2" xfId="4800" xr:uid="{00000000-0005-0000-0000-000057170000}"/>
    <cellStyle name="ปกติ 10 5" xfId="4008" xr:uid="{00000000-0005-0000-0000-000058170000}"/>
    <cellStyle name="ปกติ 10 5 2" xfId="6045" xr:uid="{00000000-0005-0000-0000-000059170000}"/>
    <cellStyle name="ปกติ 10 6" xfId="4736" xr:uid="{00000000-0005-0000-0000-00005A170000}"/>
    <cellStyle name="ปกติ 10_CPI_Y'52_TOP_GG 1" xfId="4011" xr:uid="{00000000-0005-0000-0000-00005B170000}"/>
    <cellStyle name="ปกติ 11" xfId="1756" xr:uid="{00000000-0005-0000-0000-00005C170000}"/>
    <cellStyle name="ปกติ 11 2" xfId="2012" xr:uid="{00000000-0005-0000-0000-00005D170000}"/>
    <cellStyle name="ปกติ 11 2 2" xfId="4013" xr:uid="{00000000-0005-0000-0000-00005E170000}"/>
    <cellStyle name="ปกติ 11 3" xfId="4014" xr:uid="{00000000-0005-0000-0000-00005F170000}"/>
    <cellStyle name="ปกติ 11 4" xfId="4012" xr:uid="{00000000-0005-0000-0000-000060170000}"/>
    <cellStyle name="ปกติ 11 5" xfId="4737" xr:uid="{00000000-0005-0000-0000-000061170000}"/>
    <cellStyle name="ปกติ 11_CPI_Y'52_TOP_GG 1" xfId="4015" xr:uid="{00000000-0005-0000-0000-000062170000}"/>
    <cellStyle name="ปกติ 12" xfId="1757" xr:uid="{00000000-0005-0000-0000-000063170000}"/>
    <cellStyle name="ปกติ 12 2" xfId="2013" xr:uid="{00000000-0005-0000-0000-000064170000}"/>
    <cellStyle name="ปกติ 12 2 2" xfId="4017" xr:uid="{00000000-0005-0000-0000-000065170000}"/>
    <cellStyle name="ปกติ 12 3" xfId="4018" xr:uid="{00000000-0005-0000-0000-000066170000}"/>
    <cellStyle name="ปกติ 12 3 2" xfId="4802" xr:uid="{00000000-0005-0000-0000-000067170000}"/>
    <cellStyle name="ปกติ 12 3 3" xfId="4801" xr:uid="{00000000-0005-0000-0000-000068170000}"/>
    <cellStyle name="ปกติ 12 4" xfId="4016" xr:uid="{00000000-0005-0000-0000-000069170000}"/>
    <cellStyle name="ปกติ 12 5" xfId="6160" xr:uid="{00000000-0005-0000-0000-00006A170000}"/>
    <cellStyle name="ปกติ 12_CPI_Y'52_TOP_GG 1" xfId="4019" xr:uid="{00000000-0005-0000-0000-00006B170000}"/>
    <cellStyle name="ปกติ 13" xfId="1758" xr:uid="{00000000-0005-0000-0000-00006C170000}"/>
    <cellStyle name="ปกติ 13 2" xfId="2014" xr:uid="{00000000-0005-0000-0000-00006D170000}"/>
    <cellStyle name="ปกติ 13 2 2" xfId="5944" xr:uid="{00000000-0005-0000-0000-00006E170000}"/>
    <cellStyle name="ปกติ 13 2 3" xfId="4804" xr:uid="{00000000-0005-0000-0000-00006F170000}"/>
    <cellStyle name="ปกติ 13 2 4" xfId="2229" xr:uid="{00000000-0005-0000-0000-000070170000}"/>
    <cellStyle name="ปกติ 13 3" xfId="4020" xr:uid="{00000000-0005-0000-0000-000071170000}"/>
    <cellStyle name="ปกติ 13 3 2" xfId="4805" xr:uid="{00000000-0005-0000-0000-000072170000}"/>
    <cellStyle name="ปกติ 13 4" xfId="5415" xr:uid="{00000000-0005-0000-0000-000073170000}"/>
    <cellStyle name="ปกติ 13 5" xfId="4803" xr:uid="{00000000-0005-0000-0000-000074170000}"/>
    <cellStyle name="ปกติ 13 6" xfId="4735" xr:uid="{00000000-0005-0000-0000-000075170000}"/>
    <cellStyle name="ปกติ 13 7" xfId="2101" xr:uid="{00000000-0005-0000-0000-000076170000}"/>
    <cellStyle name="ปกติ 14" xfId="1759" xr:uid="{00000000-0005-0000-0000-000077170000}"/>
    <cellStyle name="ปกติ 14 2" xfId="2015" xr:uid="{00000000-0005-0000-0000-000078170000}"/>
    <cellStyle name="ปกติ 14 2 2" xfId="4021" xr:uid="{00000000-0005-0000-0000-000079170000}"/>
    <cellStyle name="ปกติ 14 3" xfId="4706" xr:uid="{00000000-0005-0000-0000-00007A170000}"/>
    <cellStyle name="ปกติ 15" xfId="2016" xr:uid="{00000000-0005-0000-0000-00007B170000}"/>
    <cellStyle name="ปกติ 15 2" xfId="4023" xr:uid="{00000000-0005-0000-0000-00007C170000}"/>
    <cellStyle name="ปกติ 15 2 2" xfId="2343" xr:uid="{00000000-0005-0000-0000-00007D170000}"/>
    <cellStyle name="ปกติ 15 3" xfId="4740" xr:uid="{00000000-0005-0000-0000-00007E170000}"/>
    <cellStyle name="ปกติ 15 4" xfId="4022" xr:uid="{00000000-0005-0000-0000-00007F170000}"/>
    <cellStyle name="ปกติ 15_IA_Increase 2009 (update Dec'09) " xfId="4024" xr:uid="{00000000-0005-0000-0000-000080170000}"/>
    <cellStyle name="ปกติ 16" xfId="2017" xr:uid="{00000000-0005-0000-0000-000081170000}"/>
    <cellStyle name="ปกติ 16 2" xfId="4759" xr:uid="{00000000-0005-0000-0000-000082170000}"/>
    <cellStyle name="ปกติ 16 3" xfId="4025" xr:uid="{00000000-0005-0000-0000-000083170000}"/>
    <cellStyle name="ปกติ 17" xfId="2018" xr:uid="{00000000-0005-0000-0000-000084170000}"/>
    <cellStyle name="ปกติ 17 2" xfId="4750" xr:uid="{00000000-0005-0000-0000-000085170000}"/>
    <cellStyle name="ปกติ 17 3" xfId="4026" xr:uid="{00000000-0005-0000-0000-000086170000}"/>
    <cellStyle name="ปกติ 18" xfId="4027" xr:uid="{00000000-0005-0000-0000-000087170000}"/>
    <cellStyle name="ปกติ 18 10" xfId="1886" xr:uid="{00000000-0005-0000-0000-000088170000}"/>
    <cellStyle name="ปกติ 18 11" xfId="4028" xr:uid="{00000000-0005-0000-0000-000089170000}"/>
    <cellStyle name="ปกติ 18 12" xfId="4029" xr:uid="{00000000-0005-0000-0000-00008A170000}"/>
    <cellStyle name="ปกติ 18 13" xfId="4030" xr:uid="{00000000-0005-0000-0000-00008B170000}"/>
    <cellStyle name="ปกติ 18 14" xfId="4031" xr:uid="{00000000-0005-0000-0000-00008C170000}"/>
    <cellStyle name="ปกติ 18 15" xfId="4032" xr:uid="{00000000-0005-0000-0000-00008D170000}"/>
    <cellStyle name="ปกติ 18 16" xfId="4033" xr:uid="{00000000-0005-0000-0000-00008E170000}"/>
    <cellStyle name="ปกติ 18 17" xfId="4034" xr:uid="{00000000-0005-0000-0000-00008F170000}"/>
    <cellStyle name="ปกติ 18 18" xfId="4035" xr:uid="{00000000-0005-0000-0000-000090170000}"/>
    <cellStyle name="ปกติ 18 19" xfId="4036" xr:uid="{00000000-0005-0000-0000-000091170000}"/>
    <cellStyle name="ปกติ 18 2" xfId="4037" xr:uid="{00000000-0005-0000-0000-000092170000}"/>
    <cellStyle name="ปกติ 18 20" xfId="4038" xr:uid="{00000000-0005-0000-0000-000093170000}"/>
    <cellStyle name="ปกติ 18 21" xfId="4039" xr:uid="{00000000-0005-0000-0000-000094170000}"/>
    <cellStyle name="ปกติ 18 22" xfId="4040" xr:uid="{00000000-0005-0000-0000-000095170000}"/>
    <cellStyle name="ปกติ 18 23" xfId="4041" xr:uid="{00000000-0005-0000-0000-000096170000}"/>
    <cellStyle name="ปกติ 18 24" xfId="4042" xr:uid="{00000000-0005-0000-0000-000097170000}"/>
    <cellStyle name="ปกติ 18 3" xfId="4043" xr:uid="{00000000-0005-0000-0000-000098170000}"/>
    <cellStyle name="ปกติ 18 4" xfId="4044" xr:uid="{00000000-0005-0000-0000-000099170000}"/>
    <cellStyle name="ปกติ 18 5" xfId="4045" xr:uid="{00000000-0005-0000-0000-00009A170000}"/>
    <cellStyle name="ปกติ 18 6" xfId="4046" xr:uid="{00000000-0005-0000-0000-00009B170000}"/>
    <cellStyle name="ปกติ 18 7" xfId="4047" xr:uid="{00000000-0005-0000-0000-00009C170000}"/>
    <cellStyle name="ปกติ 18 8" xfId="4048" xr:uid="{00000000-0005-0000-0000-00009D170000}"/>
    <cellStyle name="ปกติ 18 9" xfId="4049" xr:uid="{00000000-0005-0000-0000-00009E170000}"/>
    <cellStyle name="ปกติ 19" xfId="4050" xr:uid="{00000000-0005-0000-0000-00009F170000}"/>
    <cellStyle name="ปกติ 2" xfId="1545" xr:uid="{00000000-0005-0000-0000-0000A0170000}"/>
    <cellStyle name="ปกติ 2 10" xfId="4051" xr:uid="{00000000-0005-0000-0000-0000A1170000}"/>
    <cellStyle name="ปกติ 2 10 2" xfId="4808" xr:uid="{00000000-0005-0000-0000-0000A2170000}"/>
    <cellStyle name="ปกติ 2 10 3" xfId="4807" xr:uid="{00000000-0005-0000-0000-0000A3170000}"/>
    <cellStyle name="ปกติ 2 11" xfId="4052" xr:uid="{00000000-0005-0000-0000-0000A4170000}"/>
    <cellStyle name="ปกติ 2 12" xfId="4809" xr:uid="{00000000-0005-0000-0000-0000A5170000}"/>
    <cellStyle name="ปกติ 2 13" xfId="5416" xr:uid="{00000000-0005-0000-0000-0000A6170000}"/>
    <cellStyle name="ปกติ 2 14" xfId="5646" xr:uid="{00000000-0005-0000-0000-0000A7170000}"/>
    <cellStyle name="ปกติ 2 15" xfId="4806" xr:uid="{00000000-0005-0000-0000-0000A8170000}"/>
    <cellStyle name="ปกติ 2 16" xfId="6132" xr:uid="{00000000-0005-0000-0000-0000A9170000}"/>
    <cellStyle name="ปกติ 2 2" xfId="1546" xr:uid="{00000000-0005-0000-0000-0000AA170000}"/>
    <cellStyle name="ปกติ 2 2 10" xfId="4130" xr:uid="{00000000-0005-0000-0000-0000AB170000}"/>
    <cellStyle name="ปกติ 2 2 11" xfId="1760" xr:uid="{00000000-0005-0000-0000-0000AC170000}"/>
    <cellStyle name="ปกติ 2 2 2" xfId="1761" xr:uid="{00000000-0005-0000-0000-0000AD170000}"/>
    <cellStyle name="ปกติ 2 2 2 2" xfId="1887" xr:uid="{00000000-0005-0000-0000-0000AE170000}"/>
    <cellStyle name="ปกติ 2 2 2 2 2" xfId="4053" xr:uid="{00000000-0005-0000-0000-0000AF170000}"/>
    <cellStyle name="ปกติ 2 2 2 2 2 2" xfId="4810" xr:uid="{00000000-0005-0000-0000-0000B0170000}"/>
    <cellStyle name="ปกติ 2 2 2 3" xfId="4811" xr:uid="{00000000-0005-0000-0000-0000B1170000}"/>
    <cellStyle name="ปกติ 2 2 2_CPI_Y'52_TOP_GG 1" xfId="4054" xr:uid="{00000000-0005-0000-0000-0000B2170000}"/>
    <cellStyle name="ปกติ 2 2 3" xfId="4055" xr:uid="{00000000-0005-0000-0000-0000B3170000}"/>
    <cellStyle name="ปกติ 2 2 3 2" xfId="2341" xr:uid="{00000000-0005-0000-0000-0000B4170000}"/>
    <cellStyle name="ปกติ 2 2 4" xfId="4056" xr:uid="{00000000-0005-0000-0000-0000B5170000}"/>
    <cellStyle name="ปกติ 2 2 5" xfId="4057" xr:uid="{00000000-0005-0000-0000-0000B6170000}"/>
    <cellStyle name="ปกติ 2 2 5 2" xfId="4944" xr:uid="{00000000-0005-0000-0000-0000B7170000}"/>
    <cellStyle name="ปกติ 2 2 6" xfId="4111" xr:uid="{00000000-0005-0000-0000-0000B8170000}"/>
    <cellStyle name="ปกติ 2 2 7" xfId="4118" xr:uid="{00000000-0005-0000-0000-0000B9170000}"/>
    <cellStyle name="ปกติ 2 2 8" xfId="4122" xr:uid="{00000000-0005-0000-0000-0000BA170000}"/>
    <cellStyle name="ปกติ 2 2 9" xfId="4126" xr:uid="{00000000-0005-0000-0000-0000BB170000}"/>
    <cellStyle name="ปกติ 2 2_Allowance%20IA(1)" xfId="4058" xr:uid="{00000000-0005-0000-0000-0000BC170000}"/>
    <cellStyle name="ปกติ 2 3" xfId="1762" xr:uid="{00000000-0005-0000-0000-0000BD170000}"/>
    <cellStyle name="ปกติ 2 3 2" xfId="4060" xr:uid="{00000000-0005-0000-0000-0000BE170000}"/>
    <cellStyle name="ปกติ 2 3 2 2" xfId="4812" xr:uid="{00000000-0005-0000-0000-0000BF170000}"/>
    <cellStyle name="ปกติ 2 3 3" xfId="4059" xr:uid="{00000000-0005-0000-0000-0000C0170000}"/>
    <cellStyle name="ปกติ 2 3 3 2" xfId="4943" xr:uid="{00000000-0005-0000-0000-0000C1170000}"/>
    <cellStyle name="ปกติ 2 4" xfId="1888" xr:uid="{00000000-0005-0000-0000-0000C2170000}"/>
    <cellStyle name="ปกติ 2 4 2" xfId="4062" xr:uid="{00000000-0005-0000-0000-0000C3170000}"/>
    <cellStyle name="ปกติ 2 4 2 2" xfId="4813" xr:uid="{00000000-0005-0000-0000-0000C4170000}"/>
    <cellStyle name="ปกติ 2 4 3" xfId="4061" xr:uid="{00000000-0005-0000-0000-0000C5170000}"/>
    <cellStyle name="ปกติ 2 5" xfId="4063" xr:uid="{00000000-0005-0000-0000-0000C6170000}"/>
    <cellStyle name="ปกติ 2 6" xfId="4064" xr:uid="{00000000-0005-0000-0000-0000C7170000}"/>
    <cellStyle name="ปกติ 2 7" xfId="4065" xr:uid="{00000000-0005-0000-0000-0000C8170000}"/>
    <cellStyle name="ปกติ 2 7 2" xfId="4066" xr:uid="{00000000-0005-0000-0000-0000C9170000}"/>
    <cellStyle name="ปกติ 2 8" xfId="4067" xr:uid="{00000000-0005-0000-0000-0000CA170000}"/>
    <cellStyle name="ปกติ 2 9" xfId="4068" xr:uid="{00000000-0005-0000-0000-0000CB170000}"/>
    <cellStyle name="ปกติ 2_160800B1 CPI09 โปรแกรมคอมพิวเตอร์ - BOI_Q3" xfId="4069" xr:uid="{00000000-0005-0000-0000-0000CC170000}"/>
    <cellStyle name="ปกติ 20" xfId="2324" xr:uid="{00000000-0005-0000-0000-0000CD170000}"/>
    <cellStyle name="ปกติ 20 2" xfId="4071" xr:uid="{00000000-0005-0000-0000-0000CE170000}"/>
    <cellStyle name="ปกติ 20 2 2" xfId="6035" xr:uid="{00000000-0005-0000-0000-0000CF170000}"/>
    <cellStyle name="ปกติ 20 3" xfId="4070" xr:uid="{00000000-0005-0000-0000-0000D0170000}"/>
    <cellStyle name="ปกติ 20 4" xfId="4206" xr:uid="{00000000-0005-0000-0000-0000D1170000}"/>
    <cellStyle name="ปกติ 20 5" xfId="4814" xr:uid="{00000000-0005-0000-0000-0000D2170000}"/>
    <cellStyle name="ปกติ 21" xfId="1763" xr:uid="{00000000-0005-0000-0000-0000D3170000}"/>
    <cellStyle name="ปกติ 21 2" xfId="2230" xr:uid="{00000000-0005-0000-0000-0000D4170000}"/>
    <cellStyle name="ปกติ 21 2 2" xfId="5417" xr:uid="{00000000-0005-0000-0000-0000D5170000}"/>
    <cellStyle name="ปกติ 21 2 3" xfId="5680" xr:uid="{00000000-0005-0000-0000-0000D6170000}"/>
    <cellStyle name="ปกติ 21 2 4" xfId="5768" xr:uid="{00000000-0005-0000-0000-0000D7170000}"/>
    <cellStyle name="ปกติ 21 2 5" xfId="5202" xr:uid="{00000000-0005-0000-0000-0000D8170000}"/>
    <cellStyle name="ปกติ 21 2 6" xfId="5945" xr:uid="{00000000-0005-0000-0000-0000D9170000}"/>
    <cellStyle name="ปกติ 21 2 7" xfId="4815" xr:uid="{00000000-0005-0000-0000-0000DA170000}"/>
    <cellStyle name="ปกติ 21 3" xfId="2102" xr:uid="{00000000-0005-0000-0000-0000DB170000}"/>
    <cellStyle name="ปกติ 22" xfId="4816" xr:uid="{00000000-0005-0000-0000-0000DC170000}"/>
    <cellStyle name="ปกติ 23 2" xfId="4817" xr:uid="{00000000-0005-0000-0000-0000DD170000}"/>
    <cellStyle name="ปกติ 25" xfId="4818" xr:uid="{00000000-0005-0000-0000-0000DE170000}"/>
    <cellStyle name="ปกติ 3" xfId="1547" xr:uid="{00000000-0005-0000-0000-0000DF170000}"/>
    <cellStyle name="ปกติ 3 2" xfId="1765" xr:uid="{00000000-0005-0000-0000-0000E0170000}"/>
    <cellStyle name="ปกติ 3 2 2" xfId="4074" xr:uid="{00000000-0005-0000-0000-0000E1170000}"/>
    <cellStyle name="ปกติ 3 2 2 2" xfId="2339" xr:uid="{00000000-0005-0000-0000-0000E2170000}"/>
    <cellStyle name="ปกติ 3 2 3" xfId="4073" xr:uid="{00000000-0005-0000-0000-0000E3170000}"/>
    <cellStyle name="ปกติ 3 2 4" xfId="4941" xr:uid="{00000000-0005-0000-0000-0000E4170000}"/>
    <cellStyle name="ปกติ 3 3" xfId="1766" xr:uid="{00000000-0005-0000-0000-0000E5170000}"/>
    <cellStyle name="ปกติ 3 3 2" xfId="4075" xr:uid="{00000000-0005-0000-0000-0000E6170000}"/>
    <cellStyle name="ปกติ 3 4" xfId="2019" xr:uid="{00000000-0005-0000-0000-0000E7170000}"/>
    <cellStyle name="ปกติ 3 4 2" xfId="4076" xr:uid="{00000000-0005-0000-0000-0000E8170000}"/>
    <cellStyle name="ปกติ 3 4 2 2" xfId="5946" xr:uid="{00000000-0005-0000-0000-0000E9170000}"/>
    <cellStyle name="ปกติ 3 4 3" xfId="2231" xr:uid="{00000000-0005-0000-0000-0000EA170000}"/>
    <cellStyle name="ปกติ 3 5" xfId="4077" xr:uid="{00000000-0005-0000-0000-0000EB170000}"/>
    <cellStyle name="ปกติ 3 5 2" xfId="4819" xr:uid="{00000000-0005-0000-0000-0000EC170000}"/>
    <cellStyle name="ปกติ 3 6" xfId="4072" xr:uid="{00000000-0005-0000-0000-0000ED170000}"/>
    <cellStyle name="ปกติ 3 6 2" xfId="4820" xr:uid="{00000000-0005-0000-0000-0000EE170000}"/>
    <cellStyle name="ปกติ 3 7" xfId="4942" xr:uid="{00000000-0005-0000-0000-0000EF170000}"/>
    <cellStyle name="ปกติ 3 7 2" xfId="5670" xr:uid="{00000000-0005-0000-0000-0000F0170000}"/>
    <cellStyle name="ปกติ 3 8" xfId="2103" xr:uid="{00000000-0005-0000-0000-0000F1170000}"/>
    <cellStyle name="ปกติ 3 9" xfId="1764" xr:uid="{00000000-0005-0000-0000-0000F2170000}"/>
    <cellStyle name="ปกติ 3_CPI_Y'52_TOP_GG 1" xfId="4078" xr:uid="{00000000-0005-0000-0000-0000F3170000}"/>
    <cellStyle name="ปกติ 4" xfId="1767" xr:uid="{00000000-0005-0000-0000-0000F4170000}"/>
    <cellStyle name="ปกติ 4 2" xfId="1768" xr:uid="{00000000-0005-0000-0000-0000F5170000}"/>
    <cellStyle name="ปกติ 4 2 2" xfId="2337" xr:uid="{00000000-0005-0000-0000-0000F6170000}"/>
    <cellStyle name="ปกติ 4 3" xfId="2020" xr:uid="{00000000-0005-0000-0000-0000F7170000}"/>
    <cellStyle name="ปกติ 4 3 2" xfId="4079" xr:uid="{00000000-0005-0000-0000-0000F8170000}"/>
    <cellStyle name="ปกติ 4 3 2 2" xfId="5947" xr:uid="{00000000-0005-0000-0000-0000F9170000}"/>
    <cellStyle name="ปกติ 4 3 3" xfId="2232" xr:uid="{00000000-0005-0000-0000-0000FA170000}"/>
    <cellStyle name="ปกติ 4 4" xfId="4080" xr:uid="{00000000-0005-0000-0000-0000FB170000}"/>
    <cellStyle name="ปกติ 4 5" xfId="6156" xr:uid="{00000000-0005-0000-0000-0000FC170000}"/>
    <cellStyle name="ปกติ 4 6" xfId="2104" xr:uid="{00000000-0005-0000-0000-0000FD170000}"/>
    <cellStyle name="ปกติ 4_CPI_Y'52_TOP_GG 1" xfId="4081" xr:uid="{00000000-0005-0000-0000-0000FE170000}"/>
    <cellStyle name="ปกติ 5" xfId="1769" xr:uid="{00000000-0005-0000-0000-0000FF170000}"/>
    <cellStyle name="ปกติ 5 2" xfId="1770" xr:uid="{00000000-0005-0000-0000-000000180000}"/>
    <cellStyle name="ปกติ 5 2 2" xfId="2233" xr:uid="{00000000-0005-0000-0000-000001180000}"/>
    <cellStyle name="ปกติ 5 2 2 2" xfId="5948" xr:uid="{00000000-0005-0000-0000-000002180000}"/>
    <cellStyle name="ปกติ 5 2 2 3" xfId="4821" xr:uid="{00000000-0005-0000-0000-000003180000}"/>
    <cellStyle name="ปกติ 5 2 2 4" xfId="2336" xr:uid="{00000000-0005-0000-0000-000004180000}"/>
    <cellStyle name="ปกติ 5 2 3" xfId="4083" xr:uid="{00000000-0005-0000-0000-000005180000}"/>
    <cellStyle name="ปกติ 5 2 4" xfId="2105" xr:uid="{00000000-0005-0000-0000-000006180000}"/>
    <cellStyle name="ปกติ 5 3" xfId="2021" xr:uid="{00000000-0005-0000-0000-000007180000}"/>
    <cellStyle name="ปกติ 5 3 2" xfId="4084" xr:uid="{00000000-0005-0000-0000-000008180000}"/>
    <cellStyle name="ปกติ 5 4" xfId="4082" xr:uid="{00000000-0005-0000-0000-000009180000}"/>
    <cellStyle name="ปกติ 5 5" xfId="4940" xr:uid="{00000000-0005-0000-0000-00000A180000}"/>
    <cellStyle name="ปกติ 5 6" xfId="4595" xr:uid="{00000000-0005-0000-0000-00000B180000}"/>
    <cellStyle name="ปกติ 5_DetailCPI_1209" xfId="4085" xr:uid="{00000000-0005-0000-0000-00000C180000}"/>
    <cellStyle name="ปกติ 6" xfId="1771" xr:uid="{00000000-0005-0000-0000-00000D180000}"/>
    <cellStyle name="ปกติ 6 2" xfId="2022" xr:uid="{00000000-0005-0000-0000-00000E180000}"/>
    <cellStyle name="ปกติ 6 2 2" xfId="4088" xr:uid="{00000000-0005-0000-0000-00000F180000}"/>
    <cellStyle name="ปกติ 6 2 3" xfId="4087" xr:uid="{00000000-0005-0000-0000-000010180000}"/>
    <cellStyle name="ปกติ 6 3" xfId="4089" xr:uid="{00000000-0005-0000-0000-000011180000}"/>
    <cellStyle name="ปกติ 6 4" xfId="4086" xr:uid="{00000000-0005-0000-0000-000012180000}"/>
    <cellStyle name="ปกติ 6 5" xfId="4939" xr:uid="{00000000-0005-0000-0000-000013180000}"/>
    <cellStyle name="ปกติ 6 6" xfId="4782" xr:uid="{00000000-0005-0000-0000-000014180000}"/>
    <cellStyle name="ปกติ 6_CPI_Y'52_TOP_GG 1" xfId="4090" xr:uid="{00000000-0005-0000-0000-000015180000}"/>
    <cellStyle name="ปกติ 7" xfId="1772" xr:uid="{00000000-0005-0000-0000-000016180000}"/>
    <cellStyle name="ปกติ 7 2" xfId="2023" xr:uid="{00000000-0005-0000-0000-000017180000}"/>
    <cellStyle name="ปกติ 7 2 2" xfId="4938" xr:uid="{00000000-0005-0000-0000-000018180000}"/>
    <cellStyle name="ปกติ 7 2 3" xfId="4091" xr:uid="{00000000-0005-0000-0000-000019180000}"/>
    <cellStyle name="ปกติ 7 3" xfId="6162" xr:uid="{00000000-0005-0000-0000-00001A180000}"/>
    <cellStyle name="ปกติ 8" xfId="1773" xr:uid="{00000000-0005-0000-0000-00001B180000}"/>
    <cellStyle name="ปกติ 8 2" xfId="2024" xr:uid="{00000000-0005-0000-0000-00001C180000}"/>
    <cellStyle name="ปกติ 8 2 2" xfId="4093" xr:uid="{00000000-0005-0000-0000-00001D180000}"/>
    <cellStyle name="ปกติ 8 2 2 2" xfId="4937" xr:uid="{00000000-0005-0000-0000-00001E180000}"/>
    <cellStyle name="ปกติ 8 2 3" xfId="5949" xr:uid="{00000000-0005-0000-0000-00001F180000}"/>
    <cellStyle name="ปกติ 8 2 4" xfId="2234" xr:uid="{00000000-0005-0000-0000-000020180000}"/>
    <cellStyle name="ปกติ 8 3" xfId="4092" xr:uid="{00000000-0005-0000-0000-000021180000}"/>
    <cellStyle name="ปกติ 8 4" xfId="4591" xr:uid="{00000000-0005-0000-0000-000022180000}"/>
    <cellStyle name="ปกติ 8 5" xfId="2106" xr:uid="{00000000-0005-0000-0000-000023180000}"/>
    <cellStyle name="ปกติ 8_CPI_Y'52_TOP_GG 1" xfId="4094" xr:uid="{00000000-0005-0000-0000-000024180000}"/>
    <cellStyle name="ปกติ 9" xfId="1774" xr:uid="{00000000-0005-0000-0000-000025180000}"/>
    <cellStyle name="ปกติ 9 2" xfId="4096" xr:uid="{00000000-0005-0000-0000-000026180000}"/>
    <cellStyle name="ปกติ 9 2 2" xfId="2331" xr:uid="{00000000-0005-0000-0000-000027180000}"/>
    <cellStyle name="ปกติ 9 3" xfId="4095" xr:uid="{00000000-0005-0000-0000-000028180000}"/>
    <cellStyle name="ปกติ 9_CPI_Y'52_TOP_GG 1" xfId="4097" xr:uid="{00000000-0005-0000-0000-000029180000}"/>
    <cellStyle name="ป้อนค่า 2" xfId="4823" xr:uid="{00000000-0005-0000-0000-00002B180000}"/>
    <cellStyle name="ปานกลาง 2" xfId="4824" xr:uid="{00000000-0005-0000-0000-00002C180000}"/>
    <cellStyle name="ผลรวม 2" xfId="4825" xr:uid="{00000000-0005-0000-0000-00002D180000}"/>
    <cellStyle name="ฤ?ธถ [0]_95" xfId="1549" xr:uid="{00000000-0005-0000-0000-00002E180000}"/>
    <cellStyle name="ฤ?ธถ_95" xfId="1550" xr:uid="{00000000-0005-0000-0000-00002F180000}"/>
    <cellStyle name="ฤธถ [0]_95" xfId="1551" xr:uid="{00000000-0005-0000-0000-000030180000}"/>
    <cellStyle name="ฤธถ_95" xfId="1552" xr:uid="{00000000-0005-0000-0000-000031180000}"/>
    <cellStyle name="ล๋ศญ [0]_95" xfId="1553" xr:uid="{00000000-0005-0000-0000-000032180000}"/>
    <cellStyle name="ล๋ศญ_95" xfId="1554" xr:uid="{00000000-0005-0000-0000-000033180000}"/>
    <cellStyle name="ลักษณะ 1" xfId="1777" xr:uid="{00000000-0005-0000-0000-000034180000}"/>
    <cellStyle name="วฅมุ_4ฟ๙ฝวภ " xfId="2026" xr:uid="{00000000-0005-0000-0000-000035180000}"/>
    <cellStyle name="วงเล็บ" xfId="1555" xr:uid="{00000000-0005-0000-0000-000036180000}"/>
    <cellStyle name="ส่วนที่ถูกเน้น1 2" xfId="4827" xr:uid="{00000000-0005-0000-0000-000037180000}"/>
    <cellStyle name="ส่วนที่ถูกเน้น2 2" xfId="4828" xr:uid="{00000000-0005-0000-0000-000038180000}"/>
    <cellStyle name="ส่วนที่ถูกเน้น3 2" xfId="4829" xr:uid="{00000000-0005-0000-0000-000039180000}"/>
    <cellStyle name="ส่วนที่ถูกเน้น4 2" xfId="4830" xr:uid="{00000000-0005-0000-0000-00003A180000}"/>
    <cellStyle name="ส่วนที่ถูกเน้น5 2" xfId="4831" xr:uid="{00000000-0005-0000-0000-00003B180000}"/>
    <cellStyle name="ส่วนที่ถูกเน้น6 2" xfId="4832" xr:uid="{00000000-0005-0000-0000-00003C180000}"/>
    <cellStyle name="หมายเหตุ 2" xfId="2027" xr:uid="{00000000-0005-0000-0000-00003D180000}"/>
    <cellStyle name="หมายเหตุ 2 2" xfId="4099" xr:uid="{00000000-0005-0000-0000-00003E180000}"/>
    <cellStyle name="หมายเหตุ 2 2 2" xfId="5418" xr:uid="{00000000-0005-0000-0000-00003F180000}"/>
    <cellStyle name="หมายเหตุ 2 3" xfId="5687" xr:uid="{00000000-0005-0000-0000-000040180000}"/>
    <cellStyle name="หมายเหตุ 2 4" xfId="5769" xr:uid="{00000000-0005-0000-0000-000041180000}"/>
    <cellStyle name="หมายเหตุ 2 5" xfId="5208" xr:uid="{00000000-0005-0000-0000-000042180000}"/>
    <cellStyle name="หมายเหตุ 2 6" xfId="4833" xr:uid="{00000000-0005-0000-0000-000043180000}"/>
    <cellStyle name="หมายเหตุ 2 7" xfId="4749" xr:uid="{00000000-0005-0000-0000-000044180000}"/>
    <cellStyle name="หมายเหตุ 2 8" xfId="4098" xr:uid="{00000000-0005-0000-0000-000045180000}"/>
    <cellStyle name="หัวเรื่อง 1 2" xfId="4100" xr:uid="{00000000-0005-0000-0000-000046180000}"/>
    <cellStyle name="หัวเรื่อง 1 2 2" xfId="4834" xr:uid="{00000000-0005-0000-0000-000047180000}"/>
    <cellStyle name="หัวเรื่อง 2 2" xfId="4101" xr:uid="{00000000-0005-0000-0000-000048180000}"/>
    <cellStyle name="หัวเรื่อง 2 2 2" xfId="4835" xr:uid="{00000000-0005-0000-0000-000049180000}"/>
    <cellStyle name="หัวเรื่อง 3 2" xfId="4102" xr:uid="{00000000-0005-0000-0000-00004A180000}"/>
    <cellStyle name="หัวเรื่อง 3 2 2" xfId="4836" xr:uid="{00000000-0005-0000-0000-00004B180000}"/>
    <cellStyle name="หัวเรื่อง 4 2" xfId="4837" xr:uid="{00000000-0005-0000-0000-00004C180000}"/>
    <cellStyle name="쉼표_MapleSEA_RoyaltyReport_Sep2005_Sample1" xfId="1556" xr:uid="{00000000-0005-0000-0000-00004D180000}"/>
    <cellStyle name="콤마 [0]_BP매입매출명세서" xfId="1557" xr:uid="{00000000-0005-0000-0000-00004E180000}"/>
    <cellStyle name="콤마_BP매입매출명세서" xfId="1558" xr:uid="{00000000-0005-0000-0000-00004F180000}"/>
    <cellStyle name="통화 [0]_BP매입매출명세서" xfId="1559" xr:uid="{00000000-0005-0000-0000-000050180000}"/>
    <cellStyle name="통화_BP매입매출명세서" xfId="1560" xr:uid="{00000000-0005-0000-0000-000051180000}"/>
    <cellStyle name="표준_DEC99" xfId="1561" xr:uid="{00000000-0005-0000-0000-000052180000}"/>
    <cellStyle name="一般_0006(1)" xfId="1563" xr:uid="{00000000-0005-0000-0000-000053180000}"/>
    <cellStyle name="千分位[0]_2002CAP" xfId="1565" xr:uid="{00000000-0005-0000-0000-000054180000}"/>
    <cellStyle name="千分位_2002CAP" xfId="1564" xr:uid="{00000000-0005-0000-0000-000055180000}"/>
    <cellStyle name="常规_Sheet1" xfId="1778" xr:uid="{00000000-0005-0000-0000-000056180000}"/>
    <cellStyle name="未定義" xfId="1568" xr:uid="{00000000-0005-0000-0000-000057180000}"/>
    <cellStyle name="桁区切り [0.00]_AUG98" xfId="1569" xr:uid="{00000000-0005-0000-0000-000058180000}"/>
    <cellStyle name="桁区切り_6540 Deferred Tax の ワークシート" xfId="1779" xr:uid="{00000000-0005-0000-0000-000059180000}"/>
    <cellStyle name="標準__consoli_form_200512_factory" xfId="1780" xr:uid="{00000000-0005-0000-0000-00005A180000}"/>
    <cellStyle name="爼ﾗ靉ﾁ篦ｧﾋﾅﾒﾂﾁﾔｵﾔ" xfId="1570" xr:uid="{00000000-0005-0000-0000-00005B180000}"/>
    <cellStyle name="貨幣 [0]_2002CAP" xfId="1571" xr:uid="{00000000-0005-0000-0000-00005C180000}"/>
    <cellStyle name="貨幣[0]_LC (2)" xfId="1573" xr:uid="{00000000-0005-0000-0000-00005D180000}"/>
    <cellStyle name="貨幣_2002CAP" xfId="1572" xr:uid="{00000000-0005-0000-0000-00005E180000}"/>
    <cellStyle name="通貨 [0.00]_eve" xfId="1574" xr:uid="{00000000-0005-0000-0000-00005F180000}"/>
    <cellStyle name="㕃" xfId="1566" xr:uid="{00000000-0005-0000-0000-000060180000}"/>
    <cellStyle name="㕃 2" xfId="1567" xr:uid="{00000000-0005-0000-0000-00006118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EE5C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1096435</xdr:colOff>
      <xdr:row>34</xdr:row>
      <xdr:rowOff>113454</xdr:rowOff>
    </xdr:from>
    <xdr:to>
      <xdr:col>10</xdr:col>
      <xdr:colOff>755991</xdr:colOff>
      <xdr:row>36</xdr:row>
      <xdr:rowOff>187538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502835" y="10392834"/>
          <a:ext cx="4317999" cy="6879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ลงชื่อ ................................................................................................กรรมการ</a:t>
          </a:r>
        </a:p>
        <a:p>
          <a:pPr algn="ctr">
            <a:lnSpc>
              <a:spcPts val="20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(นางภัทรภร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  วรรณภิญโญ)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844126</xdr:colOff>
      <xdr:row>71</xdr:row>
      <xdr:rowOff>21165</xdr:rowOff>
    </xdr:from>
    <xdr:to>
      <xdr:col>10</xdr:col>
      <xdr:colOff>778322</xdr:colOff>
      <xdr:row>74</xdr:row>
      <xdr:rowOff>130967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7DFFD00A-95AC-4BDF-8A46-AD59171E1123}"/>
            </a:ext>
          </a:extLst>
        </xdr:cNvPr>
        <xdr:cNvSpPr txBox="1"/>
      </xdr:nvSpPr>
      <xdr:spPr>
        <a:xfrm>
          <a:off x="1272751" y="20368946"/>
          <a:ext cx="4613352" cy="8956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ลงชื่อ ................................................................................................กรรมการ</a:t>
          </a:r>
        </a:p>
        <a:p>
          <a:pPr algn="ctr"/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(นางภัทรภร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  วรรณภิญโญ)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781262</xdr:colOff>
      <xdr:row>114</xdr:row>
      <xdr:rowOff>3881</xdr:rowOff>
    </xdr:from>
    <xdr:to>
      <xdr:col>10</xdr:col>
      <xdr:colOff>642938</xdr:colOff>
      <xdr:row>118</xdr:row>
      <xdr:rowOff>67954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6DC8E8D2-8879-439D-AB0F-0665F410A3C0}"/>
            </a:ext>
          </a:extLst>
        </xdr:cNvPr>
        <xdr:cNvSpPr txBox="1"/>
      </xdr:nvSpPr>
      <xdr:spPr>
        <a:xfrm>
          <a:off x="1209887" y="31614975"/>
          <a:ext cx="4540832" cy="111182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ลงชื่อ ................................................................................................กรรมการ</a:t>
          </a:r>
        </a:p>
        <a:p>
          <a:pPr algn="ctr">
            <a:lnSpc>
              <a:spcPts val="20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(นางภัทรภร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  วรรณภิญโญ)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1294289</xdr:colOff>
      <xdr:row>159</xdr:row>
      <xdr:rowOff>257651</xdr:rowOff>
    </xdr:from>
    <xdr:to>
      <xdr:col>12</xdr:col>
      <xdr:colOff>0</xdr:colOff>
      <xdr:row>165</xdr:row>
      <xdr:rowOff>22055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382C4CD5-1B6D-4794-B3E2-061675E6D3CE}"/>
            </a:ext>
          </a:extLst>
        </xdr:cNvPr>
        <xdr:cNvSpPr txBox="1"/>
      </xdr:nvSpPr>
      <xdr:spPr>
        <a:xfrm>
          <a:off x="1722914" y="43655932"/>
          <a:ext cx="4456430" cy="13360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ลงชื่อ ................................................................................................กรรมการ</a:t>
          </a:r>
        </a:p>
        <a:p>
          <a:pPr algn="ctr"/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(นางภัทรภร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  วรรณภิญโญ)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1231900</xdr:colOff>
      <xdr:row>201</xdr:row>
      <xdr:rowOff>107157</xdr:rowOff>
    </xdr:from>
    <xdr:to>
      <xdr:col>10</xdr:col>
      <xdr:colOff>928688</xdr:colOff>
      <xdr:row>206</xdr:row>
      <xdr:rowOff>33171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4392C40B-2C66-4C96-963E-2E4CF5C255C6}"/>
            </a:ext>
          </a:extLst>
        </xdr:cNvPr>
        <xdr:cNvSpPr txBox="1"/>
      </xdr:nvSpPr>
      <xdr:spPr>
        <a:xfrm>
          <a:off x="1660525" y="54506813"/>
          <a:ext cx="4375944" cy="12357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ลงชื่อ ................................................................................................กรรมการ</a:t>
          </a:r>
        </a:p>
        <a:p>
          <a:pPr algn="ctr"/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(นางภัทรภร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  วรรณภิญโญ)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742951</xdr:colOff>
      <xdr:row>248</xdr:row>
      <xdr:rowOff>138587</xdr:rowOff>
    </xdr:from>
    <xdr:to>
      <xdr:col>10</xdr:col>
      <xdr:colOff>369095</xdr:colOff>
      <xdr:row>251</xdr:row>
      <xdr:rowOff>142874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E856F9BE-7071-4263-92EF-254C32A4C099}"/>
            </a:ext>
          </a:extLst>
        </xdr:cNvPr>
        <xdr:cNvSpPr txBox="1"/>
      </xdr:nvSpPr>
      <xdr:spPr>
        <a:xfrm>
          <a:off x="1171576" y="67699412"/>
          <a:ext cx="4312444" cy="8043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ลงชื่อ ................................................................................................กรรมการ</a:t>
          </a:r>
        </a:p>
        <a:p>
          <a:pPr algn="ctr"/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(นางภัทรภร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  วรรณภิญโญ)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1248251</xdr:colOff>
      <xdr:row>300</xdr:row>
      <xdr:rowOff>0</xdr:rowOff>
    </xdr:from>
    <xdr:to>
      <xdr:col>10</xdr:col>
      <xdr:colOff>928688</xdr:colOff>
      <xdr:row>303</xdr:row>
      <xdr:rowOff>93771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E0716B82-B72F-4426-B107-3276EDD0F717}"/>
            </a:ext>
          </a:extLst>
        </xdr:cNvPr>
        <xdr:cNvSpPr txBox="1"/>
      </xdr:nvSpPr>
      <xdr:spPr>
        <a:xfrm>
          <a:off x="1676876" y="80331469"/>
          <a:ext cx="4359593" cy="8795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ลงชื่อ ................................................................................................กรรมการ</a:t>
          </a:r>
        </a:p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(นางภัทรภร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  วรรณภิญโญ)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1309370</xdr:colOff>
      <xdr:row>342</xdr:row>
      <xdr:rowOff>0</xdr:rowOff>
    </xdr:from>
    <xdr:to>
      <xdr:col>11</xdr:col>
      <xdr:colOff>23812</xdr:colOff>
      <xdr:row>345</xdr:row>
      <xdr:rowOff>47625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1C0516EC-5EB7-4148-B3E1-531CC82DA524}"/>
            </a:ext>
          </a:extLst>
        </xdr:cNvPr>
        <xdr:cNvSpPr txBox="1"/>
      </xdr:nvSpPr>
      <xdr:spPr>
        <a:xfrm>
          <a:off x="1737995" y="91332844"/>
          <a:ext cx="4417536" cy="8334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ลงชื่อ ................................................................................................กรรมการ</a:t>
          </a:r>
        </a:p>
        <a:p>
          <a:pPr algn="ctr">
            <a:lnSpc>
              <a:spcPts val="20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(นางภัทรภร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  วรรณภิญโญ)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1762125</xdr:colOff>
      <xdr:row>384</xdr:row>
      <xdr:rowOff>128587</xdr:rowOff>
    </xdr:from>
    <xdr:to>
      <xdr:col>10</xdr:col>
      <xdr:colOff>76209</xdr:colOff>
      <xdr:row>387</xdr:row>
      <xdr:rowOff>130969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51E6C74E-B7F6-4734-8153-38E239891A29}"/>
            </a:ext>
          </a:extLst>
        </xdr:cNvPr>
        <xdr:cNvSpPr txBox="1"/>
      </xdr:nvSpPr>
      <xdr:spPr>
        <a:xfrm>
          <a:off x="2190750" y="102462806"/>
          <a:ext cx="5148272" cy="7881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ลงชื่อ ................................................................................................กรรมการ</a:t>
          </a:r>
        </a:p>
        <a:p>
          <a:pPr algn="ctr"/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(นางภัทรภร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  วรรณภิญโญ)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10</xdr:col>
      <xdr:colOff>337184</xdr:colOff>
      <xdr:row>431</xdr:row>
      <xdr:rowOff>216670</xdr:rowOff>
    </xdr:from>
    <xdr:to>
      <xdr:col>20</xdr:col>
      <xdr:colOff>273842</xdr:colOff>
      <xdr:row>434</xdr:row>
      <xdr:rowOff>154638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9034E289-7E94-4C18-9944-3287180857FC}"/>
            </a:ext>
          </a:extLst>
        </xdr:cNvPr>
        <xdr:cNvSpPr txBox="1"/>
      </xdr:nvSpPr>
      <xdr:spPr>
        <a:xfrm>
          <a:off x="7076122" y="114861951"/>
          <a:ext cx="4556283" cy="72378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ลงชื่อ ................................................................................................กรรมการ</a:t>
          </a:r>
        </a:p>
        <a:p>
          <a:pPr algn="ctr">
            <a:lnSpc>
              <a:spcPts val="20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(นางภัทรภร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  วรรณภิญโญ)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8</xdr:col>
      <xdr:colOff>825341</xdr:colOff>
      <xdr:row>468</xdr:row>
      <xdr:rowOff>20948</xdr:rowOff>
    </xdr:from>
    <xdr:to>
      <xdr:col>18</xdr:col>
      <xdr:colOff>273843</xdr:colOff>
      <xdr:row>471</xdr:row>
      <xdr:rowOff>7261</xdr:rowOff>
    </xdr:to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FDDB28B8-7D51-4F68-96F9-E67D8D3B82DF}"/>
            </a:ext>
          </a:extLst>
        </xdr:cNvPr>
        <xdr:cNvSpPr txBox="1"/>
      </xdr:nvSpPr>
      <xdr:spPr>
        <a:xfrm>
          <a:off x="6492716" y="127513073"/>
          <a:ext cx="4853940" cy="772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ลงชื่อ ................................................................................................กรรมการ</a:t>
          </a:r>
        </a:p>
        <a:p>
          <a:pPr algn="ctr"/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(นางภัทรภร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  วรรณภิญโญ)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1633855</xdr:colOff>
      <xdr:row>573</xdr:row>
      <xdr:rowOff>226484</xdr:rowOff>
    </xdr:from>
    <xdr:to>
      <xdr:col>10</xdr:col>
      <xdr:colOff>430281</xdr:colOff>
      <xdr:row>576</xdr:row>
      <xdr:rowOff>139697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9612AF6D-2E3A-43A5-A370-03DB26C85423}"/>
            </a:ext>
          </a:extLst>
        </xdr:cNvPr>
        <xdr:cNvSpPr txBox="1"/>
      </xdr:nvSpPr>
      <xdr:spPr>
        <a:xfrm>
          <a:off x="2148205" y="30106409"/>
          <a:ext cx="5397251" cy="7704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ลงชื่อ ................................................................................................กรรมการ</a:t>
          </a:r>
        </a:p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(นางภัทรภร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  วรรณภิญโญ)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1617980</xdr:colOff>
      <xdr:row>521</xdr:row>
      <xdr:rowOff>78313</xdr:rowOff>
    </xdr:from>
    <xdr:to>
      <xdr:col>10</xdr:col>
      <xdr:colOff>408417</xdr:colOff>
      <xdr:row>523</xdr:row>
      <xdr:rowOff>253996</xdr:rowOff>
    </xdr:to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E3E6E6D1-428A-40D2-9F3E-C878212DF6EC}"/>
            </a:ext>
          </a:extLst>
        </xdr:cNvPr>
        <xdr:cNvSpPr txBox="1"/>
      </xdr:nvSpPr>
      <xdr:spPr>
        <a:xfrm>
          <a:off x="2132330" y="14584888"/>
          <a:ext cx="5391262" cy="7662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ลงชื่อ ................................................................................................กรรมการ</a:t>
          </a:r>
        </a:p>
        <a:p>
          <a:pPr algn="ctr">
            <a:lnSpc>
              <a:spcPts val="20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(นางภัทรภร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  วรรณภิญโญ)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"/>
  <sheetViews>
    <sheetView workbookViewId="0"/>
  </sheetViews>
  <sheetFormatPr defaultColWidth="9" defaultRowHeight="19.899999999999999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EE5CCF"/>
    <pageSetUpPr fitToPage="1"/>
  </sheetPr>
  <dimension ref="A1:AC578"/>
  <sheetViews>
    <sheetView tabSelected="1" topLeftCell="A265" zoomScale="60" zoomScaleNormal="60" zoomScaleSheetLayoutView="40" workbookViewId="0">
      <selection activeCell="Q280" sqref="Q280"/>
    </sheetView>
  </sheetViews>
  <sheetFormatPr defaultColWidth="12" defaultRowHeight="21.6" customHeight="1"/>
  <cols>
    <col min="1" max="3" width="2.5" style="224" customWidth="1"/>
    <col min="4" max="4" width="58" style="224" customWidth="1"/>
    <col min="5" max="5" width="14.1640625" style="224" customWidth="1"/>
    <col min="6" max="6" width="0.83203125" style="224" customWidth="1"/>
    <col min="7" max="7" width="18.33203125" style="253" customWidth="1"/>
    <col min="8" max="8" width="0.83203125" style="253" customWidth="1"/>
    <col min="9" max="9" width="18.33203125" style="253" customWidth="1"/>
    <col min="10" max="10" width="0.83203125" style="253" customWidth="1"/>
    <col min="11" max="11" width="18.33203125" style="253" customWidth="1"/>
    <col min="12" max="12" width="0.83203125" style="253" customWidth="1"/>
    <col min="13" max="13" width="18.33203125" style="253" customWidth="1"/>
    <col min="14" max="14" width="0.83203125" style="224" customWidth="1"/>
    <col min="15" max="15" width="17.83203125" style="227" customWidth="1"/>
    <col min="16" max="16" width="1.33203125" style="227" customWidth="1"/>
    <col min="17" max="17" width="25.1640625" style="224" customWidth="1"/>
    <col min="18" max="18" width="1.33203125" style="224" customWidth="1"/>
    <col min="19" max="19" width="25.1640625" style="224" customWidth="1"/>
    <col min="20" max="20" width="1.33203125" style="224" customWidth="1"/>
    <col min="21" max="21" width="25.1640625" style="224" customWidth="1"/>
    <col min="22" max="22" width="1.33203125" style="224" customWidth="1"/>
    <col min="23" max="23" width="19.33203125" style="224" customWidth="1"/>
    <col min="24" max="24" width="1.33203125" style="224" customWidth="1"/>
    <col min="25" max="25" width="17" style="224" customWidth="1"/>
    <col min="26" max="26" width="1.33203125" style="224" customWidth="1"/>
    <col min="27" max="27" width="17" style="224" customWidth="1"/>
    <col min="28" max="28" width="1.33203125" style="224" customWidth="1"/>
    <col min="29" max="29" width="17" style="224" customWidth="1"/>
    <col min="30" max="16384" width="12" style="224"/>
  </cols>
  <sheetData>
    <row r="1" spans="1:14" ht="23.25">
      <c r="A1" s="378" t="s">
        <v>251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  <c r="M1" s="378"/>
      <c r="N1" s="378"/>
    </row>
    <row r="2" spans="1:14" ht="23.25">
      <c r="A2" s="378" t="s">
        <v>94</v>
      </c>
      <c r="B2" s="378"/>
      <c r="C2" s="378"/>
      <c r="D2" s="378"/>
      <c r="E2" s="378"/>
      <c r="F2" s="378"/>
      <c r="G2" s="378"/>
      <c r="H2" s="378"/>
      <c r="I2" s="378"/>
      <c r="J2" s="378"/>
      <c r="K2" s="378"/>
      <c r="L2" s="378"/>
      <c r="M2" s="378"/>
      <c r="N2" s="378"/>
    </row>
    <row r="3" spans="1:14" ht="24" customHeight="1">
      <c r="G3" s="380" t="s">
        <v>321</v>
      </c>
      <c r="H3" s="380"/>
      <c r="I3" s="380"/>
      <c r="J3" s="380"/>
      <c r="K3" s="380"/>
      <c r="L3" s="380"/>
      <c r="M3" s="380"/>
    </row>
    <row r="4" spans="1:14" ht="21.6" customHeight="1">
      <c r="E4" s="223"/>
      <c r="G4" s="379" t="s">
        <v>1</v>
      </c>
      <c r="H4" s="379"/>
      <c r="I4" s="379"/>
      <c r="K4" s="379" t="s">
        <v>48</v>
      </c>
      <c r="L4" s="379"/>
      <c r="M4" s="379"/>
    </row>
    <row r="5" spans="1:14" ht="21.6" customHeight="1">
      <c r="E5" s="219"/>
      <c r="F5" s="219"/>
      <c r="G5" s="261" t="s">
        <v>365</v>
      </c>
      <c r="H5" s="262"/>
      <c r="I5" s="261" t="s">
        <v>245</v>
      </c>
      <c r="J5" s="268"/>
      <c r="K5" s="264" t="s">
        <v>365</v>
      </c>
      <c r="L5" s="262"/>
      <c r="M5" s="265" t="s">
        <v>245</v>
      </c>
    </row>
    <row r="6" spans="1:14" ht="21.6" customHeight="1">
      <c r="E6" s="376" t="s">
        <v>67</v>
      </c>
      <c r="F6" s="219"/>
      <c r="G6" s="266" t="s">
        <v>50</v>
      </c>
      <c r="H6" s="262"/>
      <c r="I6" s="263" t="s">
        <v>52</v>
      </c>
      <c r="J6" s="268"/>
      <c r="K6" s="266" t="s">
        <v>50</v>
      </c>
      <c r="L6" s="262"/>
      <c r="M6" s="263" t="s">
        <v>52</v>
      </c>
    </row>
    <row r="7" spans="1:14" ht="21.6" customHeight="1">
      <c r="E7" s="377"/>
      <c r="F7" s="219"/>
      <c r="G7" s="264" t="s">
        <v>51</v>
      </c>
      <c r="H7" s="262"/>
      <c r="I7" s="267" t="s">
        <v>320</v>
      </c>
      <c r="J7" s="268"/>
      <c r="K7" s="264" t="s">
        <v>51</v>
      </c>
      <c r="L7" s="262"/>
      <c r="M7" s="267" t="s">
        <v>320</v>
      </c>
    </row>
    <row r="8" spans="1:14" ht="24.6" customHeight="1">
      <c r="A8" s="164" t="s">
        <v>0</v>
      </c>
      <c r="E8" s="252"/>
      <c r="G8" s="251"/>
      <c r="H8" s="250"/>
      <c r="I8" s="250"/>
      <c r="K8" s="251"/>
      <c r="L8" s="250"/>
      <c r="M8" s="250"/>
    </row>
    <row r="9" spans="1:14" ht="24" customHeight="1">
      <c r="A9" s="224" t="s">
        <v>2</v>
      </c>
    </row>
    <row r="10" spans="1:14" ht="24" customHeight="1">
      <c r="B10" s="254" t="s">
        <v>25</v>
      </c>
      <c r="E10" s="255">
        <v>5</v>
      </c>
      <c r="G10" s="226">
        <v>23811</v>
      </c>
      <c r="H10" s="226"/>
      <c r="I10" s="226">
        <v>52173</v>
      </c>
      <c r="J10" s="226"/>
      <c r="K10" s="226">
        <v>17305</v>
      </c>
      <c r="L10" s="226"/>
      <c r="M10" s="226">
        <v>20576</v>
      </c>
    </row>
    <row r="11" spans="1:14" ht="24" customHeight="1">
      <c r="B11" s="256" t="s">
        <v>241</v>
      </c>
      <c r="E11" s="255">
        <v>6</v>
      </c>
      <c r="G11" s="226">
        <v>43586</v>
      </c>
      <c r="H11" s="226"/>
      <c r="I11" s="226">
        <v>62320</v>
      </c>
      <c r="J11" s="226"/>
      <c r="K11" s="226">
        <v>33544</v>
      </c>
      <c r="L11" s="226"/>
      <c r="M11" s="226">
        <v>44214</v>
      </c>
    </row>
    <row r="12" spans="1:14" ht="24" customHeight="1">
      <c r="B12" s="256" t="s">
        <v>40</v>
      </c>
      <c r="E12" s="257"/>
      <c r="G12" s="226">
        <v>42428</v>
      </c>
      <c r="H12" s="226"/>
      <c r="I12" s="226">
        <v>39024</v>
      </c>
      <c r="J12" s="226"/>
      <c r="K12" s="226">
        <v>41674</v>
      </c>
      <c r="L12" s="226"/>
      <c r="M12" s="226">
        <v>38658</v>
      </c>
    </row>
    <row r="13" spans="1:14" ht="24" customHeight="1">
      <c r="B13" s="256" t="s">
        <v>297</v>
      </c>
      <c r="E13" s="257"/>
      <c r="G13" s="226">
        <v>5476</v>
      </c>
      <c r="H13" s="226"/>
      <c r="I13" s="226">
        <v>7213</v>
      </c>
      <c r="J13" s="226"/>
      <c r="K13" s="226">
        <v>5458</v>
      </c>
      <c r="L13" s="226"/>
      <c r="M13" s="226">
        <v>7074</v>
      </c>
    </row>
    <row r="14" spans="1:14" ht="24" customHeight="1">
      <c r="B14" s="256" t="s">
        <v>235</v>
      </c>
      <c r="E14" s="257">
        <v>7</v>
      </c>
      <c r="G14" s="226">
        <v>130924</v>
      </c>
      <c r="H14" s="226"/>
      <c r="I14" s="226">
        <v>75224</v>
      </c>
      <c r="J14" s="226"/>
      <c r="K14" s="226">
        <v>58582</v>
      </c>
      <c r="L14" s="226"/>
      <c r="M14" s="226">
        <v>39021</v>
      </c>
    </row>
    <row r="15" spans="1:14" ht="24" customHeight="1">
      <c r="B15" s="224" t="s">
        <v>3</v>
      </c>
      <c r="E15" s="255"/>
      <c r="G15" s="225">
        <v>4285</v>
      </c>
      <c r="H15" s="225"/>
      <c r="I15" s="225">
        <v>2947</v>
      </c>
      <c r="J15" s="225"/>
      <c r="K15" s="225">
        <v>3692</v>
      </c>
      <c r="L15" s="225"/>
      <c r="M15" s="225">
        <v>2975</v>
      </c>
    </row>
    <row r="16" spans="1:14" ht="24" customHeight="1">
      <c r="B16" s="224" t="s">
        <v>364</v>
      </c>
      <c r="E16" s="255">
        <v>8</v>
      </c>
      <c r="G16" s="269">
        <v>0</v>
      </c>
      <c r="H16" s="226"/>
      <c r="I16" s="269">
        <v>12</v>
      </c>
      <c r="J16" s="226"/>
      <c r="K16" s="269">
        <v>0</v>
      </c>
      <c r="L16" s="226"/>
      <c r="M16" s="226">
        <v>0</v>
      </c>
    </row>
    <row r="17" spans="1:15" ht="24" customHeight="1">
      <c r="A17" s="224" t="s">
        <v>5</v>
      </c>
      <c r="D17" s="259"/>
      <c r="E17" s="260"/>
      <c r="F17" s="259"/>
      <c r="G17" s="270">
        <v>250510</v>
      </c>
      <c r="H17" s="225"/>
      <c r="I17" s="270">
        <v>238913</v>
      </c>
      <c r="J17" s="225"/>
      <c r="K17" s="270">
        <v>160255</v>
      </c>
      <c r="L17" s="225"/>
      <c r="M17" s="270">
        <v>152518</v>
      </c>
      <c r="O17" s="258"/>
    </row>
    <row r="18" spans="1:15" ht="24" customHeight="1">
      <c r="A18" s="224" t="s">
        <v>26</v>
      </c>
      <c r="D18" s="259"/>
      <c r="E18" s="260"/>
      <c r="F18" s="259"/>
      <c r="G18" s="225"/>
      <c r="H18" s="225"/>
      <c r="I18" s="225"/>
      <c r="J18" s="225"/>
      <c r="K18" s="225"/>
      <c r="L18" s="225"/>
      <c r="M18" s="225"/>
    </row>
    <row r="19" spans="1:15" ht="24" customHeight="1">
      <c r="B19" s="256" t="s">
        <v>204</v>
      </c>
      <c r="E19" s="257"/>
      <c r="G19" s="226">
        <v>831</v>
      </c>
      <c r="H19" s="226"/>
      <c r="I19" s="226">
        <v>5831</v>
      </c>
      <c r="J19" s="226"/>
      <c r="K19" s="226">
        <v>831</v>
      </c>
      <c r="L19" s="226"/>
      <c r="M19" s="226">
        <v>5831</v>
      </c>
    </row>
    <row r="20" spans="1:15" ht="24" customHeight="1">
      <c r="B20" s="256" t="s">
        <v>236</v>
      </c>
      <c r="E20" s="255">
        <v>9</v>
      </c>
      <c r="G20" s="225">
        <v>31984</v>
      </c>
      <c r="H20" s="226"/>
      <c r="I20" s="226">
        <v>31931</v>
      </c>
      <c r="J20" s="226"/>
      <c r="K20" s="225">
        <v>31984</v>
      </c>
      <c r="L20" s="226"/>
      <c r="M20" s="226">
        <v>31931</v>
      </c>
    </row>
    <row r="21" spans="1:15" ht="24" customHeight="1">
      <c r="B21" s="254" t="s">
        <v>92</v>
      </c>
      <c r="E21" s="255">
        <v>10</v>
      </c>
      <c r="G21" s="271">
        <v>0</v>
      </c>
      <c r="H21" s="225"/>
      <c r="I21" s="225">
        <v>0</v>
      </c>
      <c r="J21" s="226"/>
      <c r="K21" s="225">
        <v>32033</v>
      </c>
      <c r="L21" s="272"/>
      <c r="M21" s="273">
        <v>32033</v>
      </c>
    </row>
    <row r="22" spans="1:15" ht="24" customHeight="1">
      <c r="B22" s="256" t="s">
        <v>242</v>
      </c>
      <c r="E22" s="255">
        <v>11</v>
      </c>
      <c r="G22" s="271">
        <v>0</v>
      </c>
      <c r="H22" s="226"/>
      <c r="I22" s="271">
        <v>0</v>
      </c>
      <c r="J22" s="226"/>
      <c r="K22" s="271">
        <v>0</v>
      </c>
      <c r="L22" s="226"/>
      <c r="M22" s="271">
        <v>0</v>
      </c>
    </row>
    <row r="23" spans="1:15" ht="24" customHeight="1">
      <c r="B23" s="254" t="s">
        <v>128</v>
      </c>
      <c r="E23" s="257">
        <v>12</v>
      </c>
      <c r="G23" s="226">
        <v>384064</v>
      </c>
      <c r="H23" s="226"/>
      <c r="I23" s="226">
        <v>387229</v>
      </c>
      <c r="J23" s="226"/>
      <c r="K23" s="226">
        <v>383911</v>
      </c>
      <c r="L23" s="226"/>
      <c r="M23" s="226">
        <v>386650</v>
      </c>
    </row>
    <row r="24" spans="1:15" ht="24" customHeight="1">
      <c r="B24" s="256" t="s">
        <v>232</v>
      </c>
      <c r="E24" s="257">
        <v>13</v>
      </c>
      <c r="G24" s="226">
        <v>7269</v>
      </c>
      <c r="H24" s="226"/>
      <c r="I24" s="226">
        <v>9549</v>
      </c>
      <c r="J24" s="226"/>
      <c r="K24" s="226">
        <v>3013</v>
      </c>
      <c r="L24" s="226"/>
      <c r="M24" s="226">
        <v>3782</v>
      </c>
    </row>
    <row r="25" spans="1:15" ht="24" customHeight="1">
      <c r="B25" s="256" t="s">
        <v>243</v>
      </c>
      <c r="E25" s="257"/>
      <c r="G25" s="226">
        <v>2163</v>
      </c>
      <c r="H25" s="226"/>
      <c r="I25" s="226">
        <v>2481</v>
      </c>
      <c r="J25" s="226"/>
      <c r="K25" s="226">
        <v>2163</v>
      </c>
      <c r="L25" s="226"/>
      <c r="M25" s="226">
        <v>2459</v>
      </c>
    </row>
    <row r="26" spans="1:15" ht="24" customHeight="1">
      <c r="B26" s="256" t="s">
        <v>244</v>
      </c>
      <c r="E26" s="257">
        <v>17</v>
      </c>
      <c r="G26" s="226">
        <v>6959</v>
      </c>
      <c r="H26" s="226"/>
      <c r="I26" s="226">
        <v>5829</v>
      </c>
      <c r="J26" s="226"/>
      <c r="K26" s="226">
        <v>8641</v>
      </c>
      <c r="L26" s="226"/>
      <c r="M26" s="226">
        <v>9328</v>
      </c>
    </row>
    <row r="27" spans="1:15" ht="24" customHeight="1">
      <c r="B27" s="256" t="s">
        <v>307</v>
      </c>
      <c r="E27" s="257"/>
      <c r="G27" s="226">
        <v>35500</v>
      </c>
      <c r="H27" s="226"/>
      <c r="I27" s="226">
        <v>29936</v>
      </c>
      <c r="J27" s="226"/>
      <c r="K27" s="226">
        <v>34315</v>
      </c>
      <c r="L27" s="226"/>
      <c r="M27" s="226">
        <v>27241</v>
      </c>
    </row>
    <row r="28" spans="1:15" ht="24" customHeight="1">
      <c r="B28" s="224" t="s">
        <v>32</v>
      </c>
      <c r="E28" s="252"/>
      <c r="F28" s="223"/>
      <c r="G28" s="249">
        <v>541</v>
      </c>
      <c r="H28" s="225"/>
      <c r="I28" s="249">
        <v>541</v>
      </c>
      <c r="J28" s="225"/>
      <c r="K28" s="249">
        <v>541</v>
      </c>
      <c r="L28" s="225"/>
      <c r="M28" s="249">
        <v>541</v>
      </c>
      <c r="N28" s="223"/>
    </row>
    <row r="29" spans="1:15" ht="24" customHeight="1">
      <c r="A29" s="223" t="s">
        <v>27</v>
      </c>
      <c r="C29" s="223"/>
      <c r="D29" s="223"/>
      <c r="E29" s="223"/>
      <c r="F29" s="223"/>
      <c r="G29" s="269">
        <v>469311</v>
      </c>
      <c r="H29" s="225"/>
      <c r="I29" s="269">
        <v>473327</v>
      </c>
      <c r="J29" s="225"/>
      <c r="K29" s="269">
        <v>497432</v>
      </c>
      <c r="L29" s="225"/>
      <c r="M29" s="269">
        <v>499796</v>
      </c>
      <c r="O29" s="258"/>
    </row>
    <row r="30" spans="1:15" ht="24" customHeight="1" thickBot="1">
      <c r="A30" s="224" t="s">
        <v>6</v>
      </c>
      <c r="G30" s="274">
        <v>719821</v>
      </c>
      <c r="H30" s="226"/>
      <c r="I30" s="274">
        <v>712240</v>
      </c>
      <c r="J30" s="225"/>
      <c r="K30" s="274">
        <v>657687</v>
      </c>
      <c r="L30" s="225"/>
      <c r="M30" s="274">
        <v>652314</v>
      </c>
      <c r="O30" s="258"/>
    </row>
    <row r="31" spans="1:15" ht="24" customHeight="1" thickTop="1">
      <c r="G31" s="225"/>
      <c r="H31" s="226"/>
      <c r="I31" s="225"/>
      <c r="J31" s="225"/>
      <c r="K31" s="225"/>
      <c r="L31" s="225"/>
      <c r="M31" s="225"/>
      <c r="O31" s="258"/>
    </row>
    <row r="32" spans="1:15" ht="24" customHeight="1">
      <c r="G32" s="225"/>
      <c r="H32" s="226"/>
      <c r="I32" s="225"/>
      <c r="J32" s="225"/>
      <c r="K32" s="225"/>
      <c r="L32" s="225"/>
      <c r="M32" s="225"/>
      <c r="O32" s="258"/>
    </row>
    <row r="33" spans="1:15" ht="24" customHeight="1">
      <c r="G33" s="225"/>
      <c r="H33" s="226"/>
      <c r="I33" s="225"/>
      <c r="J33" s="225"/>
      <c r="K33" s="225"/>
      <c r="L33" s="225"/>
      <c r="M33" s="225"/>
      <c r="O33" s="258"/>
    </row>
    <row r="34" spans="1:15" ht="24" customHeight="1">
      <c r="G34" s="225"/>
      <c r="H34" s="226"/>
      <c r="I34" s="225"/>
      <c r="J34" s="225"/>
      <c r="K34" s="225"/>
      <c r="L34" s="225"/>
      <c r="M34" s="225"/>
      <c r="O34" s="258"/>
    </row>
    <row r="35" spans="1:15" ht="24" customHeight="1">
      <c r="G35" s="225"/>
      <c r="H35" s="226"/>
      <c r="I35" s="225"/>
      <c r="J35" s="225"/>
      <c r="K35" s="225"/>
      <c r="L35" s="225"/>
      <c r="M35" s="225"/>
      <c r="O35" s="258"/>
    </row>
    <row r="36" spans="1:15" ht="24" customHeight="1">
      <c r="G36" s="225"/>
      <c r="H36" s="226"/>
      <c r="I36" s="225"/>
      <c r="J36" s="225"/>
      <c r="K36" s="225"/>
      <c r="L36" s="225"/>
      <c r="M36" s="225"/>
      <c r="O36" s="258"/>
    </row>
    <row r="37" spans="1:15" ht="24" customHeight="1">
      <c r="G37" s="225"/>
      <c r="H37" s="226"/>
      <c r="I37" s="225"/>
      <c r="J37" s="225"/>
      <c r="K37" s="225"/>
      <c r="L37" s="225"/>
      <c r="M37" s="225"/>
      <c r="O37" s="258"/>
    </row>
    <row r="38" spans="1:15" ht="24" customHeight="1">
      <c r="G38" s="225"/>
      <c r="H38" s="226"/>
      <c r="I38" s="225"/>
      <c r="J38" s="225"/>
      <c r="K38" s="225"/>
      <c r="L38" s="225"/>
      <c r="M38" s="225"/>
      <c r="O38" s="258"/>
    </row>
    <row r="39" spans="1:15" ht="24" customHeight="1">
      <c r="G39" s="225"/>
      <c r="H39" s="226"/>
      <c r="I39" s="225"/>
      <c r="J39" s="225"/>
      <c r="K39" s="225"/>
      <c r="L39" s="225"/>
      <c r="M39" s="225"/>
      <c r="O39" s="258"/>
    </row>
    <row r="40" spans="1:15" ht="24" customHeight="1">
      <c r="G40" s="225"/>
      <c r="H40" s="226"/>
      <c r="I40" s="225"/>
      <c r="J40" s="225"/>
      <c r="K40" s="225"/>
      <c r="L40" s="225"/>
      <c r="M40" s="225"/>
      <c r="O40" s="258"/>
    </row>
    <row r="41" spans="1:15" ht="23.25">
      <c r="A41" s="223" t="s">
        <v>54</v>
      </c>
      <c r="G41" s="225"/>
      <c r="H41" s="226"/>
      <c r="I41" s="225"/>
      <c r="J41" s="225"/>
      <c r="K41" s="225"/>
      <c r="L41" s="225"/>
      <c r="M41" s="20" t="s">
        <v>352</v>
      </c>
    </row>
    <row r="42" spans="1:15" ht="23.25">
      <c r="A42" s="347" t="s">
        <v>251</v>
      </c>
      <c r="B42" s="347"/>
      <c r="C42" s="347"/>
      <c r="D42" s="347"/>
      <c r="E42" s="347"/>
      <c r="F42" s="347"/>
      <c r="G42" s="347"/>
      <c r="H42" s="347"/>
      <c r="I42" s="347"/>
      <c r="J42" s="347"/>
      <c r="K42" s="347"/>
      <c r="L42" s="347"/>
      <c r="M42" s="347"/>
      <c r="N42" s="347"/>
    </row>
    <row r="43" spans="1:15" ht="23.25">
      <c r="A43" s="347" t="s">
        <v>94</v>
      </c>
      <c r="B43" s="347"/>
      <c r="C43" s="347"/>
      <c r="D43" s="347"/>
      <c r="E43" s="347"/>
      <c r="F43" s="347"/>
      <c r="G43" s="347"/>
      <c r="H43" s="347"/>
      <c r="I43" s="347"/>
      <c r="J43" s="347"/>
      <c r="K43" s="347"/>
      <c r="L43" s="347"/>
      <c r="M43" s="347"/>
      <c r="N43" s="347"/>
    </row>
    <row r="44" spans="1:15" ht="21.6" customHeight="1">
      <c r="A44" s="37"/>
      <c r="B44" s="37"/>
      <c r="C44" s="37"/>
      <c r="D44" s="37"/>
      <c r="E44" s="37"/>
      <c r="F44" s="37"/>
      <c r="G44" s="374" t="s">
        <v>321</v>
      </c>
      <c r="H44" s="374"/>
      <c r="I44" s="374"/>
      <c r="J44" s="374"/>
      <c r="K44" s="374"/>
      <c r="L44" s="374"/>
      <c r="M44" s="374"/>
      <c r="N44" s="37"/>
    </row>
    <row r="45" spans="1:15" ht="21.6" customHeight="1">
      <c r="A45" s="37"/>
      <c r="B45" s="37"/>
      <c r="C45" s="37"/>
      <c r="D45" s="37"/>
      <c r="E45" s="37"/>
      <c r="F45" s="37"/>
      <c r="G45" s="375" t="s">
        <v>1</v>
      </c>
      <c r="H45" s="375"/>
      <c r="I45" s="375"/>
      <c r="J45" s="37"/>
      <c r="K45" s="375" t="s">
        <v>48</v>
      </c>
      <c r="L45" s="375"/>
      <c r="M45" s="375"/>
      <c r="N45" s="37"/>
    </row>
    <row r="46" spans="1:15" ht="21.6" customHeight="1">
      <c r="A46" s="37"/>
      <c r="B46" s="37"/>
      <c r="C46" s="37"/>
      <c r="D46" s="37"/>
      <c r="E46" s="37"/>
      <c r="F46" s="37"/>
      <c r="G46" s="65" t="s">
        <v>365</v>
      </c>
      <c r="H46" s="62"/>
      <c r="I46" s="65" t="s">
        <v>245</v>
      </c>
      <c r="J46" s="63"/>
      <c r="K46" s="65" t="s">
        <v>365</v>
      </c>
      <c r="L46" s="62"/>
      <c r="M46" s="248" t="s">
        <v>245</v>
      </c>
      <c r="N46" s="37"/>
    </row>
    <row r="47" spans="1:15" ht="21.6" customHeight="1">
      <c r="A47" s="37"/>
      <c r="B47" s="37"/>
      <c r="C47" s="37"/>
      <c r="D47" s="37"/>
      <c r="E47" s="372" t="s">
        <v>67</v>
      </c>
      <c r="F47" s="37"/>
      <c r="G47" s="64" t="s">
        <v>50</v>
      </c>
      <c r="H47" s="62"/>
      <c r="I47" s="3" t="s">
        <v>52</v>
      </c>
      <c r="J47" s="63"/>
      <c r="K47" s="64" t="s">
        <v>50</v>
      </c>
      <c r="L47" s="62"/>
      <c r="M47" s="3" t="s">
        <v>52</v>
      </c>
      <c r="N47" s="37"/>
    </row>
    <row r="48" spans="1:15" ht="21.6" customHeight="1">
      <c r="A48" s="37"/>
      <c r="B48" s="37"/>
      <c r="C48" s="37"/>
      <c r="D48" s="37"/>
      <c r="E48" s="373"/>
      <c r="F48" s="37"/>
      <c r="G48" s="65" t="s">
        <v>51</v>
      </c>
      <c r="H48" s="62"/>
      <c r="I48" s="2" t="s">
        <v>320</v>
      </c>
      <c r="J48" s="63"/>
      <c r="K48" s="65" t="s">
        <v>51</v>
      </c>
      <c r="L48" s="62"/>
      <c r="M48" s="2" t="s">
        <v>320</v>
      </c>
      <c r="N48" s="37"/>
    </row>
    <row r="49" spans="1:14" ht="21.6" customHeight="1">
      <c r="A49" s="164" t="s">
        <v>7</v>
      </c>
      <c r="B49" s="37"/>
      <c r="C49" s="37"/>
      <c r="D49" s="37"/>
      <c r="E49" s="18"/>
      <c r="F49" s="37"/>
      <c r="G49" s="18"/>
      <c r="H49" s="44"/>
      <c r="I49" s="72"/>
      <c r="J49" s="37"/>
      <c r="K49" s="23"/>
      <c r="L49" s="37"/>
      <c r="M49" s="72"/>
      <c r="N49" s="37"/>
    </row>
    <row r="50" spans="1:14" ht="21.6" customHeight="1">
      <c r="A50" s="25" t="s">
        <v>8</v>
      </c>
      <c r="B50" s="25"/>
      <c r="C50" s="25"/>
      <c r="D50" s="25"/>
      <c r="E50" s="25"/>
      <c r="F50" s="25"/>
      <c r="G50" s="19"/>
      <c r="H50" s="19"/>
      <c r="I50" s="19"/>
      <c r="J50" s="19"/>
      <c r="K50" s="19"/>
      <c r="L50" s="19"/>
      <c r="M50" s="19"/>
      <c r="N50" s="25"/>
    </row>
    <row r="51" spans="1:14" ht="21.6" customHeight="1">
      <c r="A51" s="25"/>
      <c r="B51" s="95" t="s">
        <v>246</v>
      </c>
      <c r="C51" s="28"/>
      <c r="D51" s="25"/>
      <c r="E51" s="25"/>
      <c r="F51" s="25"/>
      <c r="G51" s="276">
        <v>45294</v>
      </c>
      <c r="H51" s="19"/>
      <c r="I51" s="276">
        <v>48372</v>
      </c>
      <c r="J51" s="19"/>
      <c r="K51" s="276">
        <v>36197</v>
      </c>
      <c r="L51" s="19"/>
      <c r="M51" s="276">
        <v>37824</v>
      </c>
      <c r="N51" s="25"/>
    </row>
    <row r="52" spans="1:14" ht="21.6" customHeight="1">
      <c r="A52" s="25"/>
      <c r="B52" s="95" t="s">
        <v>291</v>
      </c>
      <c r="C52" s="25"/>
      <c r="D52" s="25"/>
      <c r="E52" s="25"/>
      <c r="F52" s="25"/>
      <c r="G52" s="23"/>
      <c r="H52" s="23"/>
      <c r="I52" s="19"/>
      <c r="J52" s="19"/>
      <c r="K52" s="19"/>
      <c r="L52" s="19"/>
      <c r="M52" s="19"/>
      <c r="N52" s="25"/>
    </row>
    <row r="53" spans="1:14" ht="21.6" customHeight="1">
      <c r="A53" s="25"/>
      <c r="B53" s="95"/>
      <c r="C53" s="25" t="s">
        <v>292</v>
      </c>
      <c r="D53" s="25"/>
      <c r="E53" s="79">
        <v>14</v>
      </c>
      <c r="F53" s="25"/>
      <c r="G53" s="23">
        <v>2449</v>
      </c>
      <c r="H53" s="23"/>
      <c r="I53" s="23">
        <v>2341</v>
      </c>
      <c r="J53" s="23"/>
      <c r="K53" s="23">
        <v>1397</v>
      </c>
      <c r="L53" s="23"/>
      <c r="M53" s="23">
        <v>1362</v>
      </c>
      <c r="N53" s="25"/>
    </row>
    <row r="54" spans="1:14" ht="21.6" customHeight="1">
      <c r="A54" s="25"/>
      <c r="B54" s="95" t="s">
        <v>250</v>
      </c>
      <c r="C54" s="25"/>
      <c r="D54" s="25"/>
      <c r="E54" s="25"/>
      <c r="F54" s="25"/>
      <c r="G54" s="23">
        <v>264</v>
      </c>
      <c r="H54" s="23"/>
      <c r="I54" s="23">
        <v>558</v>
      </c>
      <c r="J54" s="23"/>
      <c r="K54" s="23">
        <v>0</v>
      </c>
      <c r="L54" s="23"/>
      <c r="M54" s="23">
        <v>0</v>
      </c>
      <c r="N54" s="25"/>
    </row>
    <row r="55" spans="1:14" ht="21.6" customHeight="1">
      <c r="A55" s="25"/>
      <c r="B55" s="95" t="s">
        <v>247</v>
      </c>
      <c r="C55" s="25"/>
      <c r="D55" s="25"/>
      <c r="E55" s="25"/>
      <c r="F55" s="25"/>
      <c r="G55" s="23"/>
      <c r="H55" s="23"/>
      <c r="I55" s="23"/>
      <c r="J55" s="23"/>
      <c r="K55" s="23"/>
      <c r="L55" s="23"/>
      <c r="M55" s="23"/>
      <c r="N55" s="25"/>
    </row>
    <row r="56" spans="1:14" ht="21.6" customHeight="1">
      <c r="A56" s="25"/>
      <c r="B56" s="95"/>
      <c r="C56" s="25" t="s">
        <v>248</v>
      </c>
      <c r="D56" s="25"/>
      <c r="E56" s="79">
        <v>15</v>
      </c>
      <c r="F56" s="25"/>
      <c r="G56" s="23">
        <v>1892</v>
      </c>
      <c r="H56" s="23"/>
      <c r="I56" s="23">
        <v>1892</v>
      </c>
      <c r="J56" s="23"/>
      <c r="K56" s="23">
        <v>1690</v>
      </c>
      <c r="L56" s="23"/>
      <c r="M56" s="23">
        <v>1690</v>
      </c>
      <c r="N56" s="25"/>
    </row>
    <row r="57" spans="1:14" ht="21.6" customHeight="1">
      <c r="A57" s="25"/>
      <c r="B57" s="95" t="s">
        <v>249</v>
      </c>
      <c r="C57" s="25"/>
      <c r="D57" s="25"/>
      <c r="E57" s="25"/>
      <c r="F57" s="25"/>
      <c r="G57" s="23">
        <v>31517</v>
      </c>
      <c r="H57" s="23"/>
      <c r="I57" s="23">
        <v>21821</v>
      </c>
      <c r="J57" s="23"/>
      <c r="K57" s="23">
        <v>26561</v>
      </c>
      <c r="L57" s="23"/>
      <c r="M57" s="23">
        <v>10661</v>
      </c>
      <c r="N57" s="25"/>
    </row>
    <row r="58" spans="1:14" ht="21.6" customHeight="1">
      <c r="A58" s="25"/>
      <c r="B58" s="25" t="s">
        <v>9</v>
      </c>
      <c r="C58" s="25"/>
      <c r="D58" s="25"/>
      <c r="E58" s="25"/>
      <c r="F58" s="25"/>
      <c r="G58" s="20">
        <v>3274</v>
      </c>
      <c r="H58" s="23"/>
      <c r="I58" s="20">
        <v>3999</v>
      </c>
      <c r="J58" s="23"/>
      <c r="K58" s="20">
        <v>2192</v>
      </c>
      <c r="L58" s="23"/>
      <c r="M58" s="20">
        <v>2922</v>
      </c>
      <c r="N58" s="27"/>
    </row>
    <row r="59" spans="1:14" ht="21.6" customHeight="1">
      <c r="A59" s="25" t="s">
        <v>10</v>
      </c>
      <c r="B59" s="25"/>
      <c r="C59" s="28"/>
      <c r="D59" s="28"/>
      <c r="E59" s="28"/>
      <c r="F59" s="28"/>
      <c r="G59" s="21">
        <v>84690</v>
      </c>
      <c r="H59" s="19"/>
      <c r="I59" s="21">
        <v>78983</v>
      </c>
      <c r="J59" s="19"/>
      <c r="K59" s="21">
        <v>68037</v>
      </c>
      <c r="L59" s="19"/>
      <c r="M59" s="21">
        <v>54459</v>
      </c>
      <c r="N59" s="25"/>
    </row>
    <row r="60" spans="1:14" ht="21.6" customHeight="1">
      <c r="A60" s="25" t="s">
        <v>28</v>
      </c>
      <c r="B60" s="25"/>
      <c r="C60" s="28"/>
      <c r="D60" s="28"/>
      <c r="E60" s="28"/>
      <c r="F60" s="28"/>
      <c r="G60" s="19"/>
      <c r="H60" s="19"/>
      <c r="I60" s="19"/>
      <c r="J60" s="19"/>
      <c r="K60" s="19"/>
      <c r="L60" s="19"/>
      <c r="M60" s="19"/>
      <c r="N60" s="25"/>
    </row>
    <row r="61" spans="1:14" ht="21.6" customHeight="1">
      <c r="A61" s="25"/>
      <c r="B61" s="95" t="s">
        <v>293</v>
      </c>
      <c r="C61" s="25"/>
      <c r="D61" s="25"/>
      <c r="E61" s="79">
        <v>14</v>
      </c>
      <c r="F61" s="25"/>
      <c r="G61" s="20">
        <v>7521</v>
      </c>
      <c r="H61" s="23"/>
      <c r="I61" s="20">
        <v>8487</v>
      </c>
      <c r="J61" s="23"/>
      <c r="K61" s="20">
        <v>2489</v>
      </c>
      <c r="L61" s="23"/>
      <c r="M61" s="20">
        <v>2656</v>
      </c>
      <c r="N61" s="25"/>
    </row>
    <row r="62" spans="1:14" ht="21.6" customHeight="1">
      <c r="A62" s="25"/>
      <c r="B62" s="95" t="s">
        <v>295</v>
      </c>
      <c r="C62" s="25"/>
      <c r="D62" s="25"/>
      <c r="E62" s="79"/>
      <c r="F62" s="25"/>
      <c r="G62" s="20"/>
      <c r="H62" s="23"/>
      <c r="I62" s="20"/>
      <c r="J62" s="23"/>
      <c r="K62" s="20"/>
      <c r="L62" s="23"/>
      <c r="M62" s="20"/>
      <c r="N62" s="25"/>
    </row>
    <row r="63" spans="1:14" ht="21.6" customHeight="1">
      <c r="A63" s="25"/>
      <c r="B63" s="25"/>
      <c r="C63" s="25" t="s">
        <v>294</v>
      </c>
      <c r="D63" s="25"/>
      <c r="E63" s="79">
        <v>15</v>
      </c>
      <c r="F63" s="25"/>
      <c r="G63" s="20">
        <v>16797</v>
      </c>
      <c r="H63" s="23"/>
      <c r="I63" s="20">
        <v>15664</v>
      </c>
      <c r="J63" s="23"/>
      <c r="K63" s="20">
        <v>14989</v>
      </c>
      <c r="L63" s="23"/>
      <c r="M63" s="20">
        <v>14049</v>
      </c>
      <c r="N63" s="27"/>
    </row>
    <row r="64" spans="1:14" ht="21.6" customHeight="1">
      <c r="A64" s="25" t="s">
        <v>29</v>
      </c>
      <c r="B64" s="25"/>
      <c r="C64" s="25"/>
      <c r="D64" s="25"/>
      <c r="E64" s="25"/>
      <c r="F64" s="25"/>
      <c r="G64" s="334">
        <v>24318</v>
      </c>
      <c r="H64" s="23"/>
      <c r="I64" s="334">
        <v>24151</v>
      </c>
      <c r="J64" s="23"/>
      <c r="K64" s="334">
        <v>17478</v>
      </c>
      <c r="L64" s="23"/>
      <c r="M64" s="334">
        <v>16705</v>
      </c>
      <c r="N64" s="27"/>
    </row>
    <row r="65" spans="1:14" ht="21.6" customHeight="1">
      <c r="A65" s="25" t="s">
        <v>11</v>
      </c>
      <c r="B65" s="28"/>
      <c r="C65" s="25"/>
      <c r="D65" s="28"/>
      <c r="E65" s="28"/>
      <c r="F65" s="28"/>
      <c r="G65" s="22">
        <v>109008</v>
      </c>
      <c r="H65" s="19"/>
      <c r="I65" s="22">
        <v>103134</v>
      </c>
      <c r="J65" s="19"/>
      <c r="K65" s="22">
        <v>85515</v>
      </c>
      <c r="L65" s="23"/>
      <c r="M65" s="22">
        <v>71164</v>
      </c>
      <c r="N65" s="25"/>
    </row>
    <row r="66" spans="1:14" ht="21.6" customHeight="1">
      <c r="A66" s="25"/>
      <c r="B66" s="28"/>
      <c r="C66" s="25"/>
      <c r="D66" s="28"/>
      <c r="E66" s="28"/>
      <c r="F66" s="28"/>
      <c r="G66" s="23"/>
      <c r="H66" s="19"/>
      <c r="I66" s="23"/>
      <c r="J66" s="19"/>
      <c r="K66" s="23"/>
      <c r="L66" s="19"/>
      <c r="M66" s="23"/>
      <c r="N66" s="25"/>
    </row>
    <row r="67" spans="1:14" ht="21.6" customHeight="1">
      <c r="A67" s="25"/>
      <c r="B67" s="28"/>
      <c r="C67" s="25"/>
      <c r="D67" s="28"/>
      <c r="E67" s="28"/>
      <c r="F67" s="28"/>
      <c r="G67" s="23"/>
      <c r="H67" s="19"/>
      <c r="I67" s="23"/>
      <c r="J67" s="19"/>
      <c r="K67" s="23"/>
      <c r="L67" s="19"/>
      <c r="M67" s="23"/>
      <c r="N67" s="25"/>
    </row>
    <row r="68" spans="1:14" ht="21.6" customHeight="1">
      <c r="A68" s="25"/>
      <c r="B68" s="28"/>
      <c r="C68" s="25"/>
      <c r="D68" s="28"/>
      <c r="E68" s="28"/>
      <c r="F68" s="28"/>
      <c r="G68" s="23"/>
      <c r="H68" s="19"/>
      <c r="I68" s="23"/>
      <c r="J68" s="19"/>
      <c r="K68" s="23"/>
      <c r="L68" s="19"/>
      <c r="M68" s="23"/>
      <c r="N68" s="25"/>
    </row>
    <row r="69" spans="1:14" ht="21.6" customHeight="1">
      <c r="A69" s="25"/>
      <c r="B69" s="28"/>
      <c r="C69" s="25"/>
      <c r="D69" s="28"/>
      <c r="E69" s="28"/>
      <c r="F69" s="28"/>
      <c r="G69" s="23"/>
      <c r="H69" s="19"/>
      <c r="I69" s="23"/>
      <c r="J69" s="19"/>
      <c r="K69" s="23"/>
      <c r="L69" s="19"/>
      <c r="M69" s="23"/>
      <c r="N69" s="25"/>
    </row>
    <row r="70" spans="1:14" ht="21.6" customHeight="1">
      <c r="A70" s="25"/>
      <c r="B70" s="28"/>
      <c r="C70" s="25"/>
      <c r="D70" s="28"/>
      <c r="E70" s="28"/>
      <c r="F70" s="28"/>
      <c r="G70" s="23"/>
      <c r="H70" s="19"/>
      <c r="I70" s="23"/>
      <c r="J70" s="19"/>
      <c r="K70" s="23"/>
      <c r="L70" s="19"/>
      <c r="M70" s="23"/>
      <c r="N70" s="25"/>
    </row>
    <row r="71" spans="1:14" ht="21.6" customHeight="1">
      <c r="A71" s="25"/>
      <c r="B71" s="28"/>
      <c r="C71" s="25"/>
      <c r="D71" s="28"/>
      <c r="E71" s="28"/>
      <c r="F71" s="28"/>
      <c r="G71" s="23"/>
      <c r="H71" s="19"/>
      <c r="I71" s="23"/>
      <c r="J71" s="19"/>
      <c r="K71" s="23"/>
      <c r="L71" s="19"/>
      <c r="M71" s="23"/>
      <c r="N71" s="25"/>
    </row>
    <row r="72" spans="1:14" ht="21.6" customHeight="1">
      <c r="A72" s="25"/>
      <c r="B72" s="28"/>
      <c r="C72" s="25"/>
      <c r="D72" s="28"/>
      <c r="E72" s="28"/>
      <c r="F72" s="28"/>
      <c r="G72" s="23"/>
      <c r="H72" s="19"/>
      <c r="I72" s="23"/>
      <c r="J72" s="19"/>
      <c r="K72" s="23"/>
      <c r="L72" s="19"/>
      <c r="M72" s="23"/>
      <c r="N72" s="25"/>
    </row>
    <row r="73" spans="1:14" ht="21.6" customHeight="1">
      <c r="A73" s="25"/>
      <c r="B73" s="28"/>
      <c r="C73" s="25"/>
      <c r="D73" s="28"/>
      <c r="E73" s="28"/>
      <c r="F73" s="28"/>
      <c r="G73" s="23"/>
      <c r="H73" s="19"/>
      <c r="I73" s="23"/>
      <c r="J73" s="19"/>
      <c r="K73" s="23"/>
      <c r="L73" s="19"/>
      <c r="M73" s="23"/>
      <c r="N73" s="25"/>
    </row>
    <row r="74" spans="1:14" ht="21.6" customHeight="1">
      <c r="A74" s="25"/>
      <c r="B74" s="28"/>
      <c r="C74" s="25"/>
      <c r="D74" s="28"/>
      <c r="E74" s="28"/>
      <c r="F74" s="28"/>
      <c r="G74" s="23"/>
      <c r="H74" s="19"/>
      <c r="I74" s="23"/>
      <c r="J74" s="19"/>
      <c r="K74" s="23"/>
      <c r="L74" s="19"/>
      <c r="M74" s="23"/>
      <c r="N74" s="25"/>
    </row>
    <row r="75" spans="1:14" ht="21.6" customHeight="1">
      <c r="A75" s="25"/>
      <c r="B75" s="28"/>
      <c r="C75" s="25"/>
      <c r="D75" s="28"/>
      <c r="E75" s="28"/>
      <c r="F75" s="28"/>
      <c r="G75" s="23"/>
      <c r="H75" s="19"/>
      <c r="I75" s="23"/>
      <c r="J75" s="19"/>
      <c r="K75" s="23"/>
      <c r="L75" s="19"/>
      <c r="M75" s="23"/>
      <c r="N75" s="25"/>
    </row>
    <row r="76" spans="1:14" ht="21.6" customHeight="1">
      <c r="A76" s="25"/>
      <c r="B76" s="28"/>
      <c r="C76" s="25"/>
      <c r="D76" s="28"/>
      <c r="E76" s="28"/>
      <c r="F76" s="28"/>
      <c r="G76" s="23"/>
      <c r="H76" s="19"/>
      <c r="I76" s="23"/>
      <c r="J76" s="19"/>
      <c r="K76" s="23"/>
      <c r="L76" s="19"/>
      <c r="M76" s="23"/>
      <c r="N76" s="25"/>
    </row>
    <row r="77" spans="1:14" ht="21.6" customHeight="1">
      <c r="A77" s="25"/>
      <c r="B77" s="28"/>
      <c r="C77" s="25"/>
      <c r="D77" s="28"/>
      <c r="E77" s="28"/>
      <c r="F77" s="28"/>
      <c r="G77" s="23"/>
      <c r="H77" s="19"/>
      <c r="I77" s="23"/>
      <c r="J77" s="19"/>
      <c r="K77" s="23"/>
      <c r="L77" s="19"/>
      <c r="M77" s="23"/>
      <c r="N77" s="25"/>
    </row>
    <row r="78" spans="1:14" ht="21.6" customHeight="1">
      <c r="A78" s="25"/>
      <c r="B78" s="28"/>
      <c r="C78" s="25"/>
      <c r="D78" s="28"/>
      <c r="E78" s="28"/>
      <c r="F78" s="28"/>
      <c r="G78" s="23"/>
      <c r="H78" s="19"/>
      <c r="I78" s="23"/>
      <c r="J78" s="19"/>
      <c r="K78" s="23"/>
      <c r="L78" s="19"/>
      <c r="M78" s="23"/>
      <c r="N78" s="25"/>
    </row>
    <row r="79" spans="1:14" ht="21.6" customHeight="1">
      <c r="A79" s="25"/>
      <c r="B79" s="28"/>
      <c r="C79" s="25"/>
      <c r="D79" s="28"/>
      <c r="E79" s="28"/>
      <c r="F79" s="28"/>
      <c r="G79" s="23"/>
      <c r="H79" s="19"/>
      <c r="I79" s="23"/>
      <c r="J79" s="19"/>
      <c r="K79" s="23"/>
      <c r="L79" s="19"/>
      <c r="M79" s="23"/>
      <c r="N79" s="25"/>
    </row>
    <row r="80" spans="1:14" ht="23.25">
      <c r="A80" s="80" t="s">
        <v>54</v>
      </c>
      <c r="B80" s="28"/>
      <c r="C80" s="25"/>
      <c r="D80" s="28"/>
      <c r="E80" s="28"/>
      <c r="F80" s="28"/>
      <c r="G80" s="69"/>
      <c r="H80" s="68"/>
      <c r="I80" s="69"/>
      <c r="J80" s="68"/>
      <c r="K80" s="214"/>
      <c r="L80" s="68"/>
      <c r="M80" s="20" t="s">
        <v>351</v>
      </c>
      <c r="N80" s="68"/>
    </row>
    <row r="81" spans="1:14" ht="23.25">
      <c r="A81" s="347" t="s">
        <v>251</v>
      </c>
      <c r="B81" s="347"/>
      <c r="C81" s="347"/>
      <c r="D81" s="347"/>
      <c r="E81" s="347"/>
      <c r="F81" s="347"/>
      <c r="G81" s="347"/>
      <c r="H81" s="347"/>
      <c r="I81" s="347"/>
      <c r="J81" s="347"/>
      <c r="K81" s="347"/>
      <c r="L81" s="347"/>
      <c r="M81" s="347"/>
      <c r="N81" s="347"/>
    </row>
    <row r="82" spans="1:14" ht="23.25">
      <c r="A82" s="347" t="s">
        <v>94</v>
      </c>
      <c r="B82" s="347"/>
      <c r="C82" s="347"/>
      <c r="D82" s="347"/>
      <c r="E82" s="347"/>
      <c r="F82" s="347"/>
      <c r="G82" s="347"/>
      <c r="H82" s="347"/>
      <c r="I82" s="347"/>
      <c r="J82" s="347"/>
      <c r="K82" s="347"/>
      <c r="L82" s="347"/>
      <c r="M82" s="347"/>
      <c r="N82" s="347"/>
    </row>
    <row r="83" spans="1:14" ht="21.6" customHeight="1">
      <c r="A83" s="37"/>
      <c r="B83" s="37"/>
      <c r="C83" s="37"/>
      <c r="D83" s="37"/>
      <c r="E83" s="18"/>
      <c r="F83" s="37"/>
      <c r="G83" s="374" t="s">
        <v>49</v>
      </c>
      <c r="H83" s="374"/>
      <c r="I83" s="374"/>
      <c r="J83" s="374"/>
      <c r="K83" s="374"/>
      <c r="L83" s="374"/>
      <c r="M83" s="374"/>
      <c r="N83" s="37"/>
    </row>
    <row r="84" spans="1:14" ht="21.6" customHeight="1">
      <c r="A84" s="37"/>
      <c r="B84" s="37"/>
      <c r="C84" s="37"/>
      <c r="D84" s="37"/>
      <c r="E84" s="18"/>
      <c r="F84" s="37"/>
      <c r="G84" s="375" t="s">
        <v>1</v>
      </c>
      <c r="H84" s="375"/>
      <c r="I84" s="375"/>
      <c r="J84" s="345"/>
      <c r="K84" s="375" t="s">
        <v>48</v>
      </c>
      <c r="L84" s="375"/>
      <c r="M84" s="375"/>
      <c r="N84" s="37"/>
    </row>
    <row r="85" spans="1:14" ht="21.6" customHeight="1">
      <c r="A85" s="37"/>
      <c r="B85" s="37"/>
      <c r="C85" s="37"/>
      <c r="D85" s="37"/>
      <c r="E85" s="37"/>
      <c r="F85" s="37"/>
      <c r="G85" s="57" t="s">
        <v>365</v>
      </c>
      <c r="H85" s="42"/>
      <c r="I85" s="248" t="s">
        <v>245</v>
      </c>
      <c r="J85" s="346"/>
      <c r="K85" s="57" t="s">
        <v>365</v>
      </c>
      <c r="L85" s="42"/>
      <c r="M85" s="248" t="s">
        <v>245</v>
      </c>
      <c r="N85" s="37"/>
    </row>
    <row r="86" spans="1:14" ht="21.6" customHeight="1">
      <c r="A86" s="37"/>
      <c r="B86" s="37"/>
      <c r="C86" s="37"/>
      <c r="D86" s="37"/>
      <c r="E86" s="372" t="s">
        <v>67</v>
      </c>
      <c r="F86" s="37"/>
      <c r="G86" s="56" t="s">
        <v>50</v>
      </c>
      <c r="H86" s="42"/>
      <c r="I86" s="3" t="s">
        <v>52</v>
      </c>
      <c r="J86" s="41"/>
      <c r="K86" s="56" t="s">
        <v>50</v>
      </c>
      <c r="L86" s="42"/>
      <c r="M86" s="3" t="s">
        <v>52</v>
      </c>
      <c r="N86" s="37"/>
    </row>
    <row r="87" spans="1:14" ht="21.6" customHeight="1">
      <c r="A87" s="37"/>
      <c r="B87" s="37"/>
      <c r="C87" s="37"/>
      <c r="D87" s="37"/>
      <c r="E87" s="373"/>
      <c r="F87" s="37"/>
      <c r="G87" s="57" t="s">
        <v>51</v>
      </c>
      <c r="H87" s="42"/>
      <c r="I87" s="2" t="s">
        <v>320</v>
      </c>
      <c r="J87" s="41"/>
      <c r="K87" s="57" t="s">
        <v>51</v>
      </c>
      <c r="L87" s="42"/>
      <c r="M87" s="2" t="s">
        <v>320</v>
      </c>
      <c r="N87" s="37"/>
    </row>
    <row r="88" spans="1:14" ht="21.6" customHeight="1">
      <c r="A88" s="111" t="s">
        <v>95</v>
      </c>
      <c r="B88" s="25"/>
      <c r="C88" s="25"/>
      <c r="D88" s="25"/>
      <c r="E88" s="25"/>
      <c r="F88" s="25"/>
      <c r="G88" s="234"/>
      <c r="H88" s="234"/>
      <c r="I88" s="234"/>
      <c r="J88" s="234"/>
      <c r="K88" s="234"/>
      <c r="L88" s="234"/>
      <c r="M88" s="234"/>
      <c r="N88" s="25"/>
    </row>
    <row r="89" spans="1:14" ht="21.6" customHeight="1">
      <c r="A89" s="112" t="s">
        <v>96</v>
      </c>
      <c r="B89" s="25"/>
      <c r="C89" s="25"/>
      <c r="D89" s="25"/>
      <c r="E89" s="25"/>
      <c r="F89" s="25"/>
      <c r="G89" s="234"/>
      <c r="H89" s="234"/>
      <c r="I89" s="234"/>
      <c r="J89" s="234"/>
      <c r="K89" s="234"/>
      <c r="L89" s="234"/>
      <c r="M89" s="234"/>
      <c r="N89" s="25"/>
    </row>
    <row r="90" spans="1:14" ht="21.6" customHeight="1">
      <c r="A90" s="25"/>
      <c r="B90" s="78" t="s">
        <v>68</v>
      </c>
      <c r="C90" s="25"/>
      <c r="D90" s="25"/>
      <c r="E90" s="79"/>
      <c r="F90" s="25"/>
      <c r="G90" s="234"/>
      <c r="H90" s="234"/>
      <c r="I90" s="234"/>
      <c r="J90" s="234"/>
      <c r="K90" s="234"/>
      <c r="L90" s="234"/>
      <c r="M90" s="234"/>
      <c r="N90" s="25"/>
    </row>
    <row r="91" spans="1:14" ht="21.6" customHeight="1">
      <c r="A91" s="25"/>
      <c r="B91" s="25"/>
      <c r="C91" s="25" t="s">
        <v>44</v>
      </c>
      <c r="D91" s="25"/>
      <c r="E91" s="25"/>
      <c r="F91" s="25"/>
      <c r="G91" s="234"/>
      <c r="H91" s="234"/>
      <c r="I91" s="234"/>
      <c r="J91" s="234"/>
      <c r="K91" s="234"/>
      <c r="L91" s="234"/>
      <c r="M91" s="234"/>
      <c r="N91" s="25"/>
    </row>
    <row r="92" spans="1:14" ht="21.6" customHeight="1" thickBot="1">
      <c r="A92" s="25"/>
      <c r="B92" s="25"/>
      <c r="C92" s="25"/>
      <c r="D92" s="78" t="s">
        <v>252</v>
      </c>
      <c r="E92" s="25"/>
      <c r="F92" s="25"/>
      <c r="G92" s="278">
        <v>250000</v>
      </c>
      <c r="H92" s="19"/>
      <c r="I92" s="278">
        <v>250000</v>
      </c>
      <c r="J92" s="19"/>
      <c r="K92" s="278">
        <v>250000</v>
      </c>
      <c r="L92" s="19"/>
      <c r="M92" s="278">
        <v>250000</v>
      </c>
      <c r="N92" s="25"/>
    </row>
    <row r="93" spans="1:14" ht="21.6" customHeight="1" thickTop="1">
      <c r="A93" s="25"/>
      <c r="B93" s="25"/>
      <c r="C93" s="25" t="s">
        <v>74</v>
      </c>
      <c r="D93" s="25"/>
      <c r="E93" s="25"/>
      <c r="F93" s="25"/>
      <c r="G93" s="19"/>
      <c r="H93" s="19"/>
      <c r="I93" s="19"/>
      <c r="J93" s="19"/>
      <c r="K93" s="19"/>
      <c r="L93" s="19"/>
      <c r="M93" s="19"/>
      <c r="N93" s="25"/>
    </row>
    <row r="94" spans="1:14" ht="21.6" customHeight="1">
      <c r="A94" s="25"/>
      <c r="B94" s="25"/>
      <c r="C94" s="25"/>
      <c r="D94" s="78" t="s">
        <v>253</v>
      </c>
      <c r="E94" s="25"/>
      <c r="F94" s="25"/>
      <c r="G94" s="19">
        <v>200007</v>
      </c>
      <c r="H94" s="19"/>
      <c r="I94" s="19">
        <v>200007</v>
      </c>
      <c r="J94" s="19"/>
      <c r="K94" s="19">
        <v>200007</v>
      </c>
      <c r="L94" s="19"/>
      <c r="M94" s="19">
        <v>200007</v>
      </c>
      <c r="N94" s="25"/>
    </row>
    <row r="95" spans="1:14" ht="21.6" customHeight="1">
      <c r="A95" s="25"/>
      <c r="B95" s="25" t="s">
        <v>46</v>
      </c>
      <c r="C95" s="25"/>
      <c r="D95" s="25"/>
      <c r="E95" s="79"/>
      <c r="F95" s="25"/>
      <c r="G95" s="19">
        <v>331679</v>
      </c>
      <c r="H95" s="19"/>
      <c r="I95" s="19">
        <v>331679</v>
      </c>
      <c r="J95" s="19"/>
      <c r="K95" s="19">
        <v>331679</v>
      </c>
      <c r="L95" s="19"/>
      <c r="M95" s="19">
        <v>331679</v>
      </c>
      <c r="N95" s="25"/>
    </row>
    <row r="96" spans="1:14" ht="21.6" customHeight="1">
      <c r="A96" s="25"/>
      <c r="B96" s="25" t="s">
        <v>299</v>
      </c>
      <c r="C96" s="25"/>
      <c r="D96" s="25"/>
      <c r="E96" s="79"/>
      <c r="F96" s="25"/>
      <c r="G96" s="19">
        <v>25046</v>
      </c>
      <c r="H96" s="19"/>
      <c r="I96" s="19">
        <v>25046</v>
      </c>
      <c r="J96" s="19"/>
      <c r="K96" s="19">
        <v>27975</v>
      </c>
      <c r="L96" s="19"/>
      <c r="M96" s="19">
        <v>27975</v>
      </c>
      <c r="N96" s="25"/>
    </row>
    <row r="97" spans="1:14" ht="21.6" customHeight="1">
      <c r="A97" s="25"/>
      <c r="B97" s="25" t="s">
        <v>255</v>
      </c>
      <c r="C97" s="25"/>
      <c r="D97" s="25"/>
      <c r="E97" s="79"/>
      <c r="F97" s="25"/>
      <c r="G97" s="19"/>
      <c r="H97" s="19"/>
      <c r="I97" s="19"/>
      <c r="J97" s="19"/>
      <c r="K97" s="19"/>
      <c r="L97" s="19"/>
      <c r="M97" s="19"/>
      <c r="N97" s="25"/>
    </row>
    <row r="98" spans="1:14" ht="21.6" customHeight="1">
      <c r="A98" s="25"/>
      <c r="B98" s="25"/>
      <c r="C98" s="25" t="s">
        <v>254</v>
      </c>
      <c r="D98" s="25"/>
      <c r="E98" s="79"/>
      <c r="F98" s="25"/>
      <c r="G98" s="19">
        <v>-1134</v>
      </c>
      <c r="H98" s="19"/>
      <c r="I98" s="19">
        <v>-1134</v>
      </c>
      <c r="J98" s="19"/>
      <c r="K98" s="19">
        <v>0</v>
      </c>
      <c r="L98" s="19"/>
      <c r="M98" s="19">
        <v>0</v>
      </c>
      <c r="N98" s="25"/>
    </row>
    <row r="99" spans="1:14" ht="21.6" customHeight="1">
      <c r="A99" s="25"/>
      <c r="B99" s="25" t="s">
        <v>31</v>
      </c>
      <c r="C99" s="25"/>
      <c r="D99" s="25"/>
      <c r="E99" s="79"/>
      <c r="F99" s="25"/>
      <c r="G99" s="19"/>
      <c r="H99" s="19"/>
      <c r="I99" s="19"/>
      <c r="J99" s="19"/>
      <c r="K99" s="19"/>
      <c r="L99" s="19"/>
      <c r="M99" s="19"/>
      <c r="N99" s="25"/>
    </row>
    <row r="100" spans="1:14" ht="21.6" customHeight="1">
      <c r="A100" s="25"/>
      <c r="B100" s="25"/>
      <c r="C100" s="25" t="s">
        <v>12</v>
      </c>
      <c r="D100" s="25"/>
      <c r="E100" s="25"/>
      <c r="F100" s="25"/>
      <c r="G100" s="19"/>
      <c r="H100" s="19"/>
      <c r="I100" s="19"/>
      <c r="J100" s="19"/>
      <c r="K100" s="19"/>
      <c r="L100" s="19"/>
      <c r="M100" s="19"/>
      <c r="N100" s="25"/>
    </row>
    <row r="101" spans="1:14" ht="21.6" customHeight="1">
      <c r="A101" s="25"/>
      <c r="B101" s="25"/>
      <c r="C101" s="25"/>
      <c r="D101" s="78" t="s">
        <v>71</v>
      </c>
      <c r="E101" s="211"/>
      <c r="F101" s="78"/>
      <c r="G101" s="19">
        <v>11328</v>
      </c>
      <c r="H101" s="19"/>
      <c r="I101" s="19">
        <v>11328</v>
      </c>
      <c r="J101" s="19"/>
      <c r="K101" s="19">
        <v>11328</v>
      </c>
      <c r="L101" s="19"/>
      <c r="M101" s="19">
        <v>11328</v>
      </c>
      <c r="N101" s="25"/>
    </row>
    <row r="102" spans="1:14" ht="21.6" customHeight="1">
      <c r="A102" s="25"/>
      <c r="B102" s="25"/>
      <c r="C102" s="25" t="s">
        <v>13</v>
      </c>
      <c r="D102" s="25"/>
      <c r="E102" s="79">
        <v>4</v>
      </c>
      <c r="F102" s="25"/>
      <c r="G102" s="277">
        <v>45189</v>
      </c>
      <c r="H102" s="45"/>
      <c r="I102" s="277">
        <v>43333</v>
      </c>
      <c r="J102" s="19"/>
      <c r="K102" s="20">
        <v>2242</v>
      </c>
      <c r="L102" s="19"/>
      <c r="M102" s="20">
        <v>11220</v>
      </c>
      <c r="N102" s="25"/>
    </row>
    <row r="103" spans="1:14" ht="21.6" customHeight="1">
      <c r="A103" s="25"/>
      <c r="B103" s="25" t="s">
        <v>97</v>
      </c>
      <c r="C103" s="25"/>
      <c r="D103" s="25"/>
      <c r="E103" s="79">
        <v>4</v>
      </c>
      <c r="F103" s="25"/>
      <c r="G103" s="333">
        <v>-1731</v>
      </c>
      <c r="H103" s="45"/>
      <c r="I103" s="333">
        <v>-1731</v>
      </c>
      <c r="J103" s="19"/>
      <c r="K103" s="331">
        <v>-1059</v>
      </c>
      <c r="L103" s="19"/>
      <c r="M103" s="331">
        <v>-1059</v>
      </c>
      <c r="N103" s="25"/>
    </row>
    <row r="104" spans="1:14" ht="21.6" customHeight="1">
      <c r="A104" s="25" t="s">
        <v>98</v>
      </c>
      <c r="B104" s="25"/>
      <c r="C104" s="25"/>
      <c r="D104" s="25"/>
      <c r="E104" s="25"/>
      <c r="F104" s="25"/>
      <c r="G104" s="23">
        <v>610384</v>
      </c>
      <c r="H104" s="23"/>
      <c r="I104" s="23">
        <v>608528</v>
      </c>
      <c r="J104" s="23"/>
      <c r="K104" s="23">
        <v>572172</v>
      </c>
      <c r="L104" s="23"/>
      <c r="M104" s="23">
        <v>581150</v>
      </c>
      <c r="N104" s="25"/>
    </row>
    <row r="105" spans="1:14" ht="21.6" customHeight="1">
      <c r="A105" s="25"/>
      <c r="B105" s="25" t="s">
        <v>99</v>
      </c>
      <c r="C105" s="25"/>
      <c r="D105" s="25"/>
      <c r="E105" s="25"/>
      <c r="F105" s="25"/>
      <c r="G105" s="23">
        <v>429</v>
      </c>
      <c r="H105" s="23"/>
      <c r="I105" s="23">
        <v>578</v>
      </c>
      <c r="J105" s="23"/>
      <c r="K105" s="23">
        <v>0</v>
      </c>
      <c r="L105" s="23"/>
      <c r="M105" s="23">
        <v>0</v>
      </c>
      <c r="N105" s="25"/>
    </row>
    <row r="106" spans="1:14" ht="21.6" customHeight="1">
      <c r="A106" s="25" t="s">
        <v>14</v>
      </c>
      <c r="B106" s="28"/>
      <c r="C106" s="28"/>
      <c r="D106" s="25"/>
      <c r="E106" s="25"/>
      <c r="F106" s="25"/>
      <c r="G106" s="21">
        <v>610813</v>
      </c>
      <c r="H106" s="19"/>
      <c r="I106" s="21">
        <v>609106</v>
      </c>
      <c r="J106" s="19"/>
      <c r="K106" s="21">
        <v>572172</v>
      </c>
      <c r="L106" s="19"/>
      <c r="M106" s="21">
        <v>581150</v>
      </c>
      <c r="N106" s="25"/>
    </row>
    <row r="107" spans="1:14" ht="21.6" customHeight="1" thickBot="1">
      <c r="A107" s="25" t="s">
        <v>15</v>
      </c>
      <c r="B107" s="25"/>
      <c r="C107" s="25"/>
      <c r="D107" s="25"/>
      <c r="E107" s="25"/>
      <c r="F107" s="25"/>
      <c r="G107" s="278">
        <v>719821</v>
      </c>
      <c r="H107" s="23"/>
      <c r="I107" s="278">
        <v>712240</v>
      </c>
      <c r="J107" s="23"/>
      <c r="K107" s="278">
        <v>657687</v>
      </c>
      <c r="L107" s="23"/>
      <c r="M107" s="278">
        <v>652314</v>
      </c>
      <c r="N107" s="25"/>
    </row>
    <row r="108" spans="1:14" ht="21.6" customHeight="1" thickTop="1">
      <c r="A108" s="25"/>
      <c r="B108" s="25"/>
      <c r="C108" s="25"/>
      <c r="D108" s="25"/>
      <c r="E108" s="25"/>
      <c r="F108" s="25"/>
      <c r="G108" s="26"/>
      <c r="H108" s="43"/>
      <c r="I108" s="26"/>
      <c r="J108" s="43"/>
      <c r="K108" s="26"/>
      <c r="L108" s="43"/>
      <c r="M108" s="26"/>
      <c r="N108" s="25"/>
    </row>
    <row r="109" spans="1:14" ht="21.6" customHeight="1">
      <c r="A109" s="25"/>
      <c r="B109" s="25"/>
      <c r="C109" s="25"/>
      <c r="D109" s="25"/>
      <c r="E109" s="25"/>
      <c r="F109" s="25"/>
      <c r="G109" s="43"/>
      <c r="H109" s="43"/>
      <c r="I109" s="43"/>
      <c r="J109" s="43"/>
      <c r="K109" s="43"/>
      <c r="L109" s="43"/>
      <c r="M109" s="43"/>
      <c r="N109" s="25"/>
    </row>
    <row r="110" spans="1:14" ht="21.6" customHeight="1">
      <c r="A110" s="25"/>
      <c r="B110" s="25"/>
      <c r="C110" s="25"/>
      <c r="D110" s="25"/>
      <c r="E110" s="25"/>
      <c r="F110" s="25"/>
      <c r="G110" s="43"/>
      <c r="H110" s="43"/>
      <c r="I110" s="43"/>
      <c r="J110" s="43"/>
      <c r="K110" s="43"/>
      <c r="L110" s="43"/>
      <c r="M110" s="43"/>
      <c r="N110" s="25"/>
    </row>
    <row r="111" spans="1:14" ht="21.6" customHeight="1">
      <c r="A111" s="25"/>
      <c r="B111" s="25"/>
      <c r="C111" s="25"/>
      <c r="D111" s="25"/>
      <c r="E111" s="25"/>
      <c r="F111" s="25"/>
      <c r="G111" s="43"/>
      <c r="H111" s="43"/>
      <c r="I111" s="43"/>
      <c r="J111" s="43"/>
      <c r="K111" s="43"/>
      <c r="L111" s="43"/>
      <c r="M111" s="43"/>
      <c r="N111" s="25"/>
    </row>
    <row r="112" spans="1:14" ht="21.6" customHeight="1">
      <c r="A112" s="25"/>
      <c r="B112" s="25"/>
      <c r="C112" s="25"/>
      <c r="D112" s="25"/>
      <c r="E112" s="25"/>
      <c r="F112" s="25"/>
      <c r="G112" s="27"/>
      <c r="H112" s="25"/>
      <c r="I112" s="43"/>
      <c r="J112" s="25"/>
      <c r="K112" s="27"/>
      <c r="L112" s="28"/>
      <c r="M112" s="27"/>
      <c r="N112" s="25"/>
    </row>
    <row r="113" spans="1:14" ht="21.6" customHeight="1">
      <c r="A113" s="25"/>
      <c r="B113" s="25"/>
      <c r="C113" s="25"/>
      <c r="D113" s="25"/>
      <c r="E113" s="25"/>
      <c r="F113" s="25"/>
      <c r="G113" s="27"/>
      <c r="H113" s="25"/>
      <c r="I113" s="43"/>
      <c r="J113" s="25"/>
      <c r="K113" s="27"/>
      <c r="L113" s="28"/>
      <c r="M113" s="27"/>
      <c r="N113" s="25"/>
    </row>
    <row r="114" spans="1:14" ht="21.6" customHeight="1">
      <c r="A114" s="25"/>
      <c r="B114" s="25"/>
      <c r="C114" s="25"/>
      <c r="D114" s="25"/>
      <c r="E114" s="25"/>
      <c r="F114" s="25"/>
      <c r="G114" s="27"/>
      <c r="H114" s="25"/>
      <c r="I114" s="43"/>
      <c r="J114" s="25"/>
      <c r="K114" s="27"/>
      <c r="L114" s="28"/>
      <c r="M114" s="27"/>
      <c r="N114" s="25"/>
    </row>
    <row r="115" spans="1:14" ht="21.6" customHeight="1">
      <c r="A115" s="25"/>
      <c r="B115" s="25"/>
      <c r="C115" s="25"/>
      <c r="D115" s="25"/>
      <c r="E115" s="25"/>
      <c r="F115" s="25"/>
      <c r="G115" s="27"/>
      <c r="H115" s="25"/>
      <c r="I115" s="43"/>
      <c r="J115" s="25"/>
      <c r="K115" s="27"/>
      <c r="L115" s="28"/>
      <c r="M115" s="27"/>
      <c r="N115" s="25"/>
    </row>
    <row r="116" spans="1:14" ht="21.6" customHeight="1">
      <c r="A116" s="25"/>
      <c r="B116" s="25"/>
      <c r="C116" s="25"/>
      <c r="D116" s="25"/>
      <c r="E116" s="25"/>
      <c r="F116" s="25"/>
      <c r="G116" s="27"/>
      <c r="H116" s="25"/>
      <c r="I116" s="43"/>
      <c r="J116" s="25"/>
      <c r="K116" s="27"/>
      <c r="L116" s="28"/>
      <c r="M116" s="27"/>
      <c r="N116" s="25"/>
    </row>
    <row r="117" spans="1:14" ht="21.6" customHeight="1">
      <c r="A117" s="25"/>
      <c r="B117" s="25"/>
      <c r="C117" s="25"/>
      <c r="D117" s="25"/>
      <c r="E117" s="25"/>
      <c r="F117" s="25"/>
      <c r="G117" s="27"/>
      <c r="H117" s="25"/>
      <c r="I117" s="43"/>
      <c r="J117" s="25"/>
      <c r="K117" s="27"/>
      <c r="L117" s="28"/>
      <c r="M117" s="27"/>
      <c r="N117" s="25"/>
    </row>
    <row r="118" spans="1:14" ht="21.6" customHeight="1">
      <c r="A118" s="25"/>
      <c r="B118" s="25"/>
      <c r="C118" s="25"/>
      <c r="D118" s="25"/>
      <c r="E118" s="25"/>
      <c r="F118" s="25"/>
      <c r="G118" s="27"/>
      <c r="H118" s="25"/>
      <c r="I118" s="43"/>
      <c r="J118" s="25"/>
      <c r="K118" s="27"/>
      <c r="L118" s="28"/>
      <c r="M118" s="27"/>
      <c r="N118" s="25"/>
    </row>
    <row r="119" spans="1:14" ht="21.6" customHeight="1">
      <c r="A119" s="25"/>
      <c r="B119" s="25"/>
      <c r="C119" s="25"/>
      <c r="D119" s="25"/>
      <c r="E119" s="25"/>
      <c r="F119" s="25"/>
      <c r="G119" s="27"/>
      <c r="H119" s="25"/>
      <c r="I119" s="43"/>
      <c r="J119" s="25"/>
      <c r="K119" s="27"/>
      <c r="L119" s="28"/>
      <c r="M119" s="27"/>
      <c r="N119" s="25"/>
    </row>
    <row r="120" spans="1:14" ht="23.25">
      <c r="A120" s="80" t="s">
        <v>54</v>
      </c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0" t="s">
        <v>350</v>
      </c>
      <c r="N120" s="25"/>
    </row>
    <row r="121" spans="1:14" ht="21.6" customHeight="1">
      <c r="A121" s="25"/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81" t="s">
        <v>50</v>
      </c>
    </row>
    <row r="122" spans="1:14" ht="21.6" customHeight="1">
      <c r="A122" s="25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81" t="s">
        <v>51</v>
      </c>
    </row>
    <row r="123" spans="1:14" ht="23.25">
      <c r="A123" s="77" t="s">
        <v>251</v>
      </c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</row>
    <row r="124" spans="1:14" ht="23.25">
      <c r="A124" s="82" t="s">
        <v>16</v>
      </c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</row>
    <row r="125" spans="1:14" ht="23.25">
      <c r="A125" s="83" t="s">
        <v>366</v>
      </c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</row>
    <row r="126" spans="1:14" ht="21.6" customHeight="1">
      <c r="A126" s="25"/>
      <c r="B126" s="25"/>
      <c r="C126" s="25"/>
      <c r="D126" s="25"/>
      <c r="E126" s="27"/>
      <c r="F126" s="25"/>
      <c r="G126" s="34" t="s">
        <v>322</v>
      </c>
      <c r="H126" s="34"/>
      <c r="I126" s="34"/>
      <c r="J126" s="34"/>
      <c r="K126" s="34"/>
      <c r="L126" s="34"/>
      <c r="M126" s="34"/>
    </row>
    <row r="127" spans="1:14" ht="21.6" customHeight="1">
      <c r="A127" s="25"/>
      <c r="B127" s="25"/>
      <c r="C127" s="25"/>
      <c r="D127" s="25"/>
      <c r="E127" s="27"/>
      <c r="F127" s="25"/>
      <c r="G127" s="350" t="s">
        <v>1</v>
      </c>
      <c r="H127" s="350"/>
      <c r="I127" s="350"/>
      <c r="J127" s="25"/>
      <c r="K127" s="275" t="s">
        <v>48</v>
      </c>
      <c r="L127" s="35"/>
      <c r="M127" s="35"/>
    </row>
    <row r="128" spans="1:14" ht="21.6" customHeight="1">
      <c r="A128" s="25"/>
      <c r="B128" s="25"/>
      <c r="C128" s="25"/>
      <c r="D128" s="25"/>
      <c r="E128" s="27"/>
      <c r="F128" s="25"/>
      <c r="G128" s="44">
        <v>2564</v>
      </c>
      <c r="H128" s="157"/>
      <c r="I128" s="44">
        <v>2563</v>
      </c>
      <c r="J128" s="84"/>
      <c r="K128" s="44">
        <v>2564</v>
      </c>
      <c r="L128" s="72"/>
      <c r="M128" s="44">
        <v>2563</v>
      </c>
    </row>
    <row r="129" spans="1:13" ht="21.6" customHeight="1">
      <c r="A129" s="25"/>
      <c r="B129" s="25"/>
      <c r="C129" s="25"/>
      <c r="D129" s="25"/>
      <c r="E129" s="207" t="s">
        <v>67</v>
      </c>
      <c r="F129" s="25"/>
      <c r="G129" s="89"/>
      <c r="H129" s="25"/>
      <c r="I129" s="335" t="s">
        <v>320</v>
      </c>
      <c r="J129" s="25"/>
      <c r="K129" s="89"/>
      <c r="L129" s="25"/>
      <c r="M129" s="335" t="s">
        <v>320</v>
      </c>
    </row>
    <row r="130" spans="1:13" ht="21.6" customHeight="1">
      <c r="A130" s="25"/>
      <c r="B130" s="25"/>
      <c r="C130" s="25"/>
      <c r="D130" s="25"/>
      <c r="E130" s="165"/>
      <c r="F130" s="25"/>
      <c r="G130" s="44"/>
      <c r="H130" s="157"/>
      <c r="I130" s="44"/>
      <c r="J130" s="84"/>
      <c r="K130" s="217"/>
      <c r="L130" s="72"/>
      <c r="M130" s="44"/>
    </row>
    <row r="131" spans="1:13" ht="21.6" customHeight="1">
      <c r="A131" s="25" t="s">
        <v>256</v>
      </c>
      <c r="B131" s="25"/>
      <c r="C131" s="25"/>
      <c r="D131" s="25"/>
      <c r="E131" s="25"/>
      <c r="F131" s="25"/>
      <c r="G131" s="23">
        <v>35819</v>
      </c>
      <c r="H131" s="23"/>
      <c r="I131" s="23">
        <v>36354</v>
      </c>
      <c r="J131" s="23"/>
      <c r="K131" s="23">
        <v>22906</v>
      </c>
      <c r="L131" s="23"/>
      <c r="M131" s="23">
        <v>22920</v>
      </c>
    </row>
    <row r="132" spans="1:13" ht="21.6" customHeight="1">
      <c r="A132" s="25" t="s">
        <v>257</v>
      </c>
      <c r="B132" s="25"/>
      <c r="C132" s="25"/>
      <c r="D132" s="25"/>
      <c r="E132" s="25"/>
      <c r="F132" s="25"/>
      <c r="G132" s="23">
        <v>11939</v>
      </c>
      <c r="H132" s="23"/>
      <c r="I132" s="23">
        <v>38892</v>
      </c>
      <c r="J132" s="23"/>
      <c r="K132" s="23">
        <v>15441</v>
      </c>
      <c r="L132" s="23"/>
      <c r="M132" s="23">
        <v>40002</v>
      </c>
    </row>
    <row r="133" spans="1:13" ht="21.6" customHeight="1">
      <c r="A133" s="25" t="s">
        <v>258</v>
      </c>
      <c r="B133" s="25"/>
      <c r="C133" s="25"/>
      <c r="D133" s="25"/>
      <c r="E133" s="25"/>
      <c r="F133" s="25"/>
      <c r="G133" s="23">
        <v>880</v>
      </c>
      <c r="H133" s="23"/>
      <c r="I133" s="23">
        <v>850</v>
      </c>
      <c r="J133" s="23"/>
      <c r="K133" s="23">
        <v>880</v>
      </c>
      <c r="L133" s="23"/>
      <c r="M133" s="23">
        <v>850</v>
      </c>
    </row>
    <row r="134" spans="1:13" ht="21.6" customHeight="1">
      <c r="A134" s="25" t="s">
        <v>259</v>
      </c>
      <c r="B134" s="25"/>
      <c r="C134" s="25"/>
      <c r="D134" s="25"/>
      <c r="E134" s="25"/>
      <c r="F134" s="25"/>
      <c r="G134" s="23">
        <v>4</v>
      </c>
      <c r="H134" s="23"/>
      <c r="I134" s="22">
        <v>53</v>
      </c>
      <c r="J134" s="23"/>
      <c r="K134" s="22">
        <v>3</v>
      </c>
      <c r="L134" s="23"/>
      <c r="M134" s="22">
        <v>2</v>
      </c>
    </row>
    <row r="135" spans="1:13" ht="21.6" customHeight="1">
      <c r="A135" s="25"/>
      <c r="B135" s="25" t="s">
        <v>260</v>
      </c>
      <c r="C135" s="25"/>
      <c r="D135" s="25"/>
      <c r="E135" s="25"/>
      <c r="F135" s="25"/>
      <c r="G135" s="21">
        <v>48642</v>
      </c>
      <c r="H135" s="23"/>
      <c r="I135" s="21">
        <v>76149</v>
      </c>
      <c r="J135" s="23"/>
      <c r="K135" s="21">
        <v>39230</v>
      </c>
      <c r="L135" s="23"/>
      <c r="M135" s="21">
        <v>63774</v>
      </c>
    </row>
    <row r="136" spans="1:13" ht="21.6" customHeight="1">
      <c r="A136" s="25" t="s">
        <v>261</v>
      </c>
      <c r="B136" s="25"/>
      <c r="C136" s="25"/>
      <c r="D136" s="25"/>
      <c r="E136" s="25"/>
      <c r="F136" s="25"/>
      <c r="G136" s="23">
        <v>-18813</v>
      </c>
      <c r="H136" s="23"/>
      <c r="I136" s="23">
        <v>-24841</v>
      </c>
      <c r="J136" s="23"/>
      <c r="K136" s="23">
        <v>-20072</v>
      </c>
      <c r="L136" s="23"/>
      <c r="M136" s="23">
        <v>-19808</v>
      </c>
    </row>
    <row r="137" spans="1:13" ht="21.6" customHeight="1">
      <c r="A137" s="25" t="s">
        <v>262</v>
      </c>
      <c r="B137" s="25"/>
      <c r="C137" s="25"/>
      <c r="D137" s="25"/>
      <c r="E137" s="25"/>
      <c r="F137" s="25"/>
      <c r="G137" s="23">
        <v>-10925</v>
      </c>
      <c r="H137" s="23"/>
      <c r="I137" s="23">
        <v>-24656</v>
      </c>
      <c r="J137" s="23"/>
      <c r="K137" s="23">
        <v>-12451</v>
      </c>
      <c r="L137" s="23"/>
      <c r="M137" s="23">
        <v>-29412</v>
      </c>
    </row>
    <row r="138" spans="1:13" ht="21.6" customHeight="1">
      <c r="A138" s="25" t="s">
        <v>263</v>
      </c>
      <c r="B138" s="25"/>
      <c r="C138" s="25"/>
      <c r="D138" s="25"/>
      <c r="E138" s="25"/>
      <c r="F138" s="25"/>
      <c r="G138" s="23">
        <v>-602</v>
      </c>
      <c r="H138" s="23"/>
      <c r="I138" s="23">
        <v>-798</v>
      </c>
      <c r="J138" s="23"/>
      <c r="K138" s="23">
        <v>-601</v>
      </c>
      <c r="L138" s="23"/>
      <c r="M138" s="23">
        <v>-798</v>
      </c>
    </row>
    <row r="139" spans="1:13" ht="21.6" customHeight="1">
      <c r="A139" s="25" t="s">
        <v>264</v>
      </c>
      <c r="B139" s="25"/>
      <c r="C139" s="25"/>
      <c r="D139" s="25"/>
      <c r="E139" s="25"/>
      <c r="F139" s="25"/>
      <c r="G139" s="22">
        <v>-8</v>
      </c>
      <c r="H139" s="23"/>
      <c r="I139" s="22">
        <v>-15</v>
      </c>
      <c r="J139" s="23"/>
      <c r="K139" s="22">
        <v>-1</v>
      </c>
      <c r="L139" s="23"/>
      <c r="M139" s="22">
        <v>-1</v>
      </c>
    </row>
    <row r="140" spans="1:13" ht="21.6" customHeight="1">
      <c r="A140" s="25"/>
      <c r="B140" s="25" t="s">
        <v>265</v>
      </c>
      <c r="C140" s="25"/>
      <c r="D140" s="25"/>
      <c r="E140" s="25"/>
      <c r="F140" s="25"/>
      <c r="G140" s="23">
        <v>-30348</v>
      </c>
      <c r="H140" s="23"/>
      <c r="I140" s="23">
        <v>-50310</v>
      </c>
      <c r="J140" s="23"/>
      <c r="K140" s="23">
        <v>-33125</v>
      </c>
      <c r="L140" s="23"/>
      <c r="M140" s="23">
        <v>-50019</v>
      </c>
    </row>
    <row r="141" spans="1:13" ht="21.6" customHeight="1">
      <c r="A141" s="25" t="s">
        <v>62</v>
      </c>
      <c r="B141" s="25"/>
      <c r="C141" s="25"/>
      <c r="D141" s="25"/>
      <c r="E141" s="25"/>
      <c r="F141" s="25"/>
      <c r="G141" s="156">
        <v>18294</v>
      </c>
      <c r="H141" s="19"/>
      <c r="I141" s="156">
        <v>25839</v>
      </c>
      <c r="J141" s="19"/>
      <c r="K141" s="156">
        <v>6105</v>
      </c>
      <c r="L141" s="19"/>
      <c r="M141" s="156">
        <v>13755</v>
      </c>
    </row>
    <row r="142" spans="1:13" ht="21.6" customHeight="1">
      <c r="A142" s="25" t="s">
        <v>18</v>
      </c>
      <c r="B142" s="25"/>
      <c r="C142" s="25"/>
      <c r="D142" s="25"/>
      <c r="E142" s="25"/>
      <c r="F142" s="25"/>
      <c r="G142" s="22">
        <v>-532</v>
      </c>
      <c r="H142" s="19"/>
      <c r="I142" s="22">
        <v>594</v>
      </c>
      <c r="J142" s="19"/>
      <c r="K142" s="22">
        <v>-69</v>
      </c>
      <c r="L142" s="19"/>
      <c r="M142" s="22">
        <v>105</v>
      </c>
    </row>
    <row r="143" spans="1:13" ht="21.6" customHeight="1">
      <c r="A143" s="25" t="s">
        <v>64</v>
      </c>
      <c r="B143" s="25"/>
      <c r="C143" s="25"/>
      <c r="D143" s="25"/>
      <c r="E143" s="25"/>
      <c r="F143" s="25"/>
      <c r="G143" s="23">
        <v>17762</v>
      </c>
      <c r="H143" s="19"/>
      <c r="I143" s="23">
        <v>26433</v>
      </c>
      <c r="J143" s="19"/>
      <c r="K143" s="23">
        <v>6036</v>
      </c>
      <c r="L143" s="19"/>
      <c r="M143" s="23">
        <v>13860</v>
      </c>
    </row>
    <row r="144" spans="1:13" ht="21.6" customHeight="1">
      <c r="A144" s="25" t="s">
        <v>266</v>
      </c>
      <c r="B144" s="25"/>
      <c r="C144" s="25"/>
      <c r="D144" s="25"/>
      <c r="E144" s="25"/>
      <c r="F144" s="25"/>
      <c r="G144" s="23">
        <v>-3113</v>
      </c>
      <c r="H144" s="19"/>
      <c r="I144" s="23">
        <v>-872</v>
      </c>
      <c r="J144" s="19"/>
      <c r="K144" s="23">
        <v>-1555</v>
      </c>
      <c r="L144" s="19"/>
      <c r="M144" s="23">
        <v>-156</v>
      </c>
    </row>
    <row r="145" spans="1:13" ht="21.6" customHeight="1">
      <c r="A145" s="25" t="s">
        <v>60</v>
      </c>
      <c r="B145" s="78"/>
      <c r="C145" s="25"/>
      <c r="D145" s="25"/>
      <c r="E145" s="25"/>
      <c r="F145" s="25"/>
      <c r="G145" s="23">
        <v>-19934</v>
      </c>
      <c r="H145" s="23"/>
      <c r="I145" s="23">
        <v>-17357</v>
      </c>
      <c r="J145" s="23"/>
      <c r="K145" s="23">
        <v>-15801</v>
      </c>
      <c r="L145" s="23"/>
      <c r="M145" s="23">
        <v>-13231</v>
      </c>
    </row>
    <row r="146" spans="1:13" ht="21.6" customHeight="1">
      <c r="A146" s="25" t="s">
        <v>20</v>
      </c>
      <c r="B146" s="78"/>
      <c r="C146" s="25"/>
      <c r="D146" s="25"/>
      <c r="E146" s="79"/>
      <c r="F146" s="25"/>
      <c r="G146" s="21">
        <v>-23047</v>
      </c>
      <c r="H146" s="23"/>
      <c r="I146" s="21">
        <v>-18229</v>
      </c>
      <c r="J146" s="23"/>
      <c r="K146" s="21">
        <v>-17356</v>
      </c>
      <c r="L146" s="23"/>
      <c r="M146" s="21">
        <v>-13387</v>
      </c>
    </row>
    <row r="147" spans="1:13" ht="21.6" customHeight="1">
      <c r="A147" s="25" t="s">
        <v>268</v>
      </c>
      <c r="B147" s="78"/>
      <c r="C147" s="25"/>
      <c r="D147" s="25"/>
      <c r="E147" s="79"/>
      <c r="F147" s="25"/>
      <c r="G147" s="23">
        <v>-5285</v>
      </c>
      <c r="H147" s="23"/>
      <c r="I147" s="23">
        <v>8204</v>
      </c>
      <c r="J147" s="23"/>
      <c r="K147" s="23">
        <v>-11320</v>
      </c>
      <c r="L147" s="23"/>
      <c r="M147" s="23">
        <v>473</v>
      </c>
    </row>
    <row r="148" spans="1:13" ht="21.6" customHeight="1">
      <c r="A148" s="25" t="s">
        <v>65</v>
      </c>
      <c r="B148" s="78"/>
      <c r="C148" s="25"/>
      <c r="D148" s="25"/>
      <c r="E148" s="79"/>
      <c r="F148" s="25"/>
      <c r="G148" s="23">
        <v>-344</v>
      </c>
      <c r="H148" s="23"/>
      <c r="I148" s="23">
        <v>-331</v>
      </c>
      <c r="J148" s="23"/>
      <c r="K148" s="23">
        <v>-170</v>
      </c>
      <c r="L148" s="23"/>
      <c r="M148" s="23">
        <v>-134</v>
      </c>
    </row>
    <row r="149" spans="1:13" ht="21.6" customHeight="1">
      <c r="A149" s="25" t="s">
        <v>343</v>
      </c>
      <c r="B149" s="78"/>
      <c r="C149" s="25"/>
      <c r="D149" s="25"/>
      <c r="E149" s="79"/>
      <c r="F149" s="25"/>
      <c r="G149" s="22">
        <v>-101</v>
      </c>
      <c r="H149" s="19"/>
      <c r="I149" s="22">
        <v>0</v>
      </c>
      <c r="J149" s="19"/>
      <c r="K149" s="22">
        <v>19</v>
      </c>
      <c r="L149" s="19"/>
      <c r="M149" s="22">
        <v>5670</v>
      </c>
    </row>
    <row r="150" spans="1:13" ht="21.6" customHeight="1">
      <c r="A150" s="25" t="s">
        <v>269</v>
      </c>
      <c r="B150" s="25"/>
      <c r="C150" s="25"/>
      <c r="D150" s="25"/>
      <c r="E150" s="25"/>
      <c r="F150" s="25"/>
      <c r="G150" s="23">
        <v>-5730</v>
      </c>
      <c r="H150" s="23"/>
      <c r="I150" s="23">
        <v>7873</v>
      </c>
      <c r="J150" s="23"/>
      <c r="K150" s="23">
        <v>-11471</v>
      </c>
      <c r="L150" s="23"/>
      <c r="M150" s="23">
        <v>6009</v>
      </c>
    </row>
    <row r="151" spans="1:13" ht="21.6" customHeight="1">
      <c r="A151" s="199" t="s">
        <v>270</v>
      </c>
      <c r="B151" s="25"/>
      <c r="C151" s="25"/>
      <c r="D151" s="25"/>
      <c r="E151" s="79">
        <v>17</v>
      </c>
      <c r="F151" s="25"/>
      <c r="G151" s="23">
        <v>-1053</v>
      </c>
      <c r="H151" s="19"/>
      <c r="I151" s="23">
        <v>-2574</v>
      </c>
      <c r="J151" s="19"/>
      <c r="K151" s="23">
        <v>288</v>
      </c>
      <c r="L151" s="19"/>
      <c r="M151" s="23">
        <v>-1890</v>
      </c>
    </row>
    <row r="152" spans="1:13" ht="21.6" customHeight="1" thickBot="1">
      <c r="A152" s="95" t="s">
        <v>272</v>
      </c>
      <c r="B152" s="25"/>
      <c r="C152" s="25"/>
      <c r="D152" s="25"/>
      <c r="E152" s="79"/>
      <c r="F152" s="25"/>
      <c r="G152" s="279">
        <v>-6783</v>
      </c>
      <c r="H152" s="272"/>
      <c r="I152" s="279">
        <v>5299</v>
      </c>
      <c r="J152" s="272"/>
      <c r="K152" s="279">
        <v>-11183</v>
      </c>
      <c r="L152" s="272"/>
      <c r="M152" s="279">
        <v>4119</v>
      </c>
    </row>
    <row r="153" spans="1:13" ht="21.6" customHeight="1" thickTop="1">
      <c r="A153" s="95" t="s">
        <v>273</v>
      </c>
      <c r="B153" s="25"/>
      <c r="C153" s="25"/>
      <c r="D153" s="25"/>
      <c r="E153" s="79"/>
      <c r="F153" s="25"/>
      <c r="G153" s="23"/>
      <c r="H153" s="23"/>
      <c r="I153" s="23"/>
      <c r="J153" s="23"/>
      <c r="K153" s="23"/>
      <c r="L153" s="23"/>
      <c r="M153" s="23"/>
    </row>
    <row r="154" spans="1:13" ht="21.6" customHeight="1">
      <c r="A154" s="95" t="s">
        <v>274</v>
      </c>
      <c r="B154" s="25" t="s">
        <v>275</v>
      </c>
      <c r="C154" s="25"/>
      <c r="D154" s="25"/>
      <c r="E154" s="79">
        <v>8</v>
      </c>
      <c r="F154" s="25"/>
      <c r="G154" s="23">
        <v>0</v>
      </c>
      <c r="H154" s="23"/>
      <c r="I154" s="23">
        <v>0</v>
      </c>
      <c r="J154" s="23"/>
      <c r="K154" s="23">
        <v>0</v>
      </c>
      <c r="L154" s="23"/>
      <c r="M154" s="23">
        <v>0</v>
      </c>
    </row>
    <row r="155" spans="1:13" ht="21.6" customHeight="1">
      <c r="A155" s="95" t="s">
        <v>303</v>
      </c>
      <c r="B155" s="25"/>
      <c r="C155" s="25"/>
      <c r="D155" s="25"/>
      <c r="E155" s="79"/>
      <c r="F155" s="25"/>
      <c r="G155" s="21">
        <v>0</v>
      </c>
      <c r="H155" s="23"/>
      <c r="I155" s="21">
        <v>0</v>
      </c>
      <c r="J155" s="23"/>
      <c r="K155" s="21">
        <v>0</v>
      </c>
      <c r="L155" s="23"/>
      <c r="M155" s="21">
        <v>0</v>
      </c>
    </row>
    <row r="156" spans="1:13" ht="21.6" customHeight="1" thickBot="1">
      <c r="A156" s="95" t="s">
        <v>271</v>
      </c>
      <c r="B156" s="25"/>
      <c r="C156" s="25"/>
      <c r="D156" s="25"/>
      <c r="E156" s="79"/>
      <c r="F156" s="25"/>
      <c r="G156" s="278">
        <v>-6783</v>
      </c>
      <c r="H156" s="23"/>
      <c r="I156" s="278">
        <v>5299</v>
      </c>
      <c r="J156" s="23"/>
      <c r="K156" s="278">
        <v>-11183</v>
      </c>
      <c r="L156" s="23"/>
      <c r="M156" s="278">
        <v>4119</v>
      </c>
    </row>
    <row r="157" spans="1:13" ht="21.6" customHeight="1" thickTop="1">
      <c r="A157" s="95"/>
      <c r="B157" s="25"/>
      <c r="C157" s="25"/>
      <c r="D157" s="25"/>
      <c r="E157" s="79"/>
      <c r="F157" s="25"/>
      <c r="G157" s="147"/>
      <c r="H157" s="147"/>
      <c r="I157" s="147"/>
      <c r="J157" s="147"/>
      <c r="K157" s="147"/>
      <c r="L157" s="147"/>
      <c r="M157" s="147"/>
    </row>
    <row r="158" spans="1:13" ht="21.6" customHeight="1">
      <c r="A158" s="95"/>
      <c r="B158" s="25"/>
      <c r="C158" s="25"/>
      <c r="D158" s="25"/>
      <c r="E158" s="79"/>
      <c r="F158" s="25"/>
      <c r="G158" s="147"/>
      <c r="H158" s="147"/>
      <c r="I158" s="147"/>
      <c r="J158" s="147"/>
      <c r="K158" s="147"/>
      <c r="L158" s="147"/>
      <c r="M158" s="147"/>
    </row>
    <row r="159" spans="1:13" ht="21.6" customHeight="1">
      <c r="A159" s="95"/>
      <c r="B159" s="25"/>
      <c r="C159" s="25"/>
      <c r="D159" s="25"/>
      <c r="E159" s="79"/>
      <c r="F159" s="25"/>
      <c r="G159" s="147"/>
      <c r="H159" s="147"/>
      <c r="I159" s="147"/>
      <c r="J159" s="147"/>
      <c r="K159" s="147"/>
      <c r="L159" s="147"/>
      <c r="M159" s="147"/>
    </row>
    <row r="160" spans="1:13" ht="21.6" customHeight="1">
      <c r="A160" s="95"/>
      <c r="B160" s="25"/>
      <c r="C160" s="25"/>
      <c r="D160" s="25"/>
      <c r="E160" s="79"/>
      <c r="F160" s="25"/>
      <c r="G160" s="147"/>
      <c r="H160" s="147"/>
      <c r="I160" s="147"/>
      <c r="J160" s="147"/>
      <c r="K160" s="147"/>
      <c r="L160" s="147"/>
      <c r="M160" s="147"/>
    </row>
    <row r="161" spans="1:13" ht="21.6" customHeight="1">
      <c r="A161" s="95"/>
      <c r="B161" s="25"/>
      <c r="C161" s="25"/>
      <c r="D161" s="25"/>
      <c r="E161" s="79"/>
      <c r="F161" s="25"/>
      <c r="G161" s="147"/>
      <c r="H161" s="147"/>
      <c r="I161" s="147"/>
      <c r="J161" s="147"/>
      <c r="K161" s="147"/>
      <c r="L161" s="147"/>
      <c r="M161" s="147"/>
    </row>
    <row r="162" spans="1:13" ht="21.6" customHeight="1">
      <c r="A162" s="95"/>
      <c r="B162" s="25"/>
      <c r="C162" s="25"/>
      <c r="D162" s="25"/>
      <c r="E162" s="79"/>
      <c r="F162" s="25"/>
      <c r="G162" s="147"/>
      <c r="H162" s="147"/>
      <c r="I162" s="147"/>
      <c r="J162" s="147"/>
      <c r="K162" s="147"/>
      <c r="L162" s="147"/>
      <c r="M162" s="147"/>
    </row>
    <row r="163" spans="1:13" ht="21.6" customHeight="1">
      <c r="A163" s="95"/>
      <c r="B163" s="25"/>
      <c r="C163" s="25"/>
      <c r="D163" s="25"/>
      <c r="E163" s="79"/>
      <c r="F163" s="25"/>
      <c r="G163" s="147"/>
      <c r="H163" s="147"/>
      <c r="I163" s="147"/>
      <c r="J163" s="147"/>
      <c r="K163" s="147"/>
      <c r="L163" s="147"/>
      <c r="M163" s="147"/>
    </row>
    <row r="164" spans="1:13" ht="21.6" customHeight="1">
      <c r="A164" s="95"/>
      <c r="B164" s="25"/>
      <c r="C164" s="25"/>
      <c r="D164" s="25"/>
      <c r="E164" s="79"/>
      <c r="F164" s="25"/>
      <c r="G164" s="147"/>
      <c r="H164" s="147"/>
      <c r="I164" s="147"/>
      <c r="J164" s="147"/>
      <c r="K164" s="147"/>
      <c r="L164" s="147"/>
      <c r="M164" s="147"/>
    </row>
    <row r="165" spans="1:13" ht="21.6" customHeight="1">
      <c r="A165" s="95"/>
      <c r="B165" s="25"/>
      <c r="C165" s="25"/>
      <c r="D165" s="25"/>
      <c r="E165" s="79"/>
      <c r="F165" s="25"/>
      <c r="G165" s="147"/>
      <c r="H165" s="147"/>
      <c r="I165" s="147"/>
      <c r="J165" s="147"/>
      <c r="K165" s="147"/>
      <c r="L165" s="147"/>
      <c r="M165" s="147"/>
    </row>
    <row r="166" spans="1:13" ht="23.25">
      <c r="A166" s="80" t="s">
        <v>54</v>
      </c>
      <c r="B166" s="95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0" t="s">
        <v>224</v>
      </c>
    </row>
    <row r="167" spans="1:13" ht="21.6" customHeight="1">
      <c r="A167" s="25"/>
      <c r="B167" s="25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81" t="s">
        <v>50</v>
      </c>
    </row>
    <row r="168" spans="1:13" ht="21.6" customHeight="1">
      <c r="A168" s="25"/>
      <c r="B168" s="25"/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81" t="s">
        <v>51</v>
      </c>
    </row>
    <row r="169" spans="1:13" ht="23.25">
      <c r="A169" s="77" t="s">
        <v>251</v>
      </c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</row>
    <row r="170" spans="1:13" ht="23.25">
      <c r="A170" s="82" t="s">
        <v>277</v>
      </c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</row>
    <row r="171" spans="1:13" ht="23.25">
      <c r="A171" s="83" t="s">
        <v>367</v>
      </c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</row>
    <row r="172" spans="1:13" ht="21.6" customHeight="1">
      <c r="A172" s="25"/>
      <c r="B172" s="25"/>
      <c r="C172" s="25"/>
      <c r="D172" s="25"/>
      <c r="E172" s="27"/>
      <c r="F172" s="25"/>
      <c r="G172" s="34" t="s">
        <v>322</v>
      </c>
      <c r="H172" s="34"/>
      <c r="I172" s="34"/>
      <c r="J172" s="34"/>
      <c r="K172" s="34"/>
      <c r="L172" s="34"/>
      <c r="M172" s="34"/>
    </row>
    <row r="173" spans="1:13" ht="21.6" customHeight="1">
      <c r="A173" s="25"/>
      <c r="B173" s="25"/>
      <c r="C173" s="25"/>
      <c r="D173" s="25"/>
      <c r="E173" s="27"/>
      <c r="F173" s="25"/>
      <c r="G173" s="350" t="s">
        <v>1</v>
      </c>
      <c r="H173" s="350"/>
      <c r="I173" s="350"/>
      <c r="J173" s="25"/>
      <c r="K173" s="34" t="s">
        <v>48</v>
      </c>
      <c r="L173" s="35"/>
      <c r="M173" s="35"/>
    </row>
    <row r="174" spans="1:13" ht="21.6" customHeight="1">
      <c r="A174" s="25"/>
      <c r="B174" s="25"/>
      <c r="C174" s="25"/>
      <c r="D174" s="25"/>
      <c r="E174" s="27"/>
      <c r="F174" s="25"/>
      <c r="G174" s="44">
        <v>2564</v>
      </c>
      <c r="H174" s="157"/>
      <c r="I174" s="44">
        <v>2563</v>
      </c>
      <c r="J174" s="84"/>
      <c r="K174" s="44">
        <v>2564</v>
      </c>
      <c r="L174" s="72"/>
      <c r="M174" s="44">
        <v>2563</v>
      </c>
    </row>
    <row r="175" spans="1:13" ht="21.6" customHeight="1">
      <c r="A175" s="25"/>
      <c r="B175" s="25"/>
      <c r="C175" s="25"/>
      <c r="D175" s="25"/>
      <c r="E175" s="84"/>
      <c r="F175" s="25"/>
      <c r="G175" s="89"/>
      <c r="H175" s="25"/>
      <c r="I175" s="335" t="s">
        <v>320</v>
      </c>
      <c r="J175" s="25"/>
      <c r="K175" s="89"/>
      <c r="L175" s="25"/>
      <c r="M175" s="335" t="s">
        <v>320</v>
      </c>
    </row>
    <row r="176" spans="1:13" ht="21.6" customHeight="1">
      <c r="A176" s="25"/>
      <c r="B176" s="25"/>
      <c r="C176" s="25"/>
      <c r="D176" s="25"/>
      <c r="E176" s="165"/>
      <c r="F176" s="25"/>
      <c r="G176" s="44"/>
      <c r="H176" s="157"/>
      <c r="I176" s="44"/>
      <c r="J176" s="84"/>
      <c r="K176" s="217"/>
      <c r="L176" s="72"/>
      <c r="M176" s="44"/>
    </row>
    <row r="177" spans="1:13" ht="21.6" customHeight="1">
      <c r="A177" s="95" t="s">
        <v>195</v>
      </c>
      <c r="B177" s="25"/>
      <c r="C177" s="25"/>
      <c r="D177" s="25"/>
      <c r="E177" s="79"/>
      <c r="F177" s="25"/>
      <c r="G177" s="147"/>
      <c r="H177" s="147"/>
      <c r="I177" s="147"/>
      <c r="J177" s="147"/>
      <c r="K177" s="147"/>
      <c r="L177" s="147"/>
      <c r="M177" s="147"/>
    </row>
    <row r="178" spans="1:13" ht="21.6" customHeight="1">
      <c r="A178" s="95"/>
      <c r="B178" s="25" t="s">
        <v>100</v>
      </c>
      <c r="C178" s="25"/>
      <c r="D178" s="25"/>
      <c r="E178" s="79"/>
      <c r="F178" s="25"/>
      <c r="G178" s="60">
        <v>-6744</v>
      </c>
      <c r="H178" s="60"/>
      <c r="I178" s="60">
        <v>5388</v>
      </c>
      <c r="J178" s="60"/>
      <c r="K178" s="60">
        <v>-11183</v>
      </c>
      <c r="L178" s="60"/>
      <c r="M178" s="60">
        <v>4119</v>
      </c>
    </row>
    <row r="179" spans="1:13" ht="21.6" customHeight="1">
      <c r="A179" s="95"/>
      <c r="B179" s="25" t="s">
        <v>101</v>
      </c>
      <c r="C179" s="25"/>
      <c r="D179" s="25"/>
      <c r="E179" s="79"/>
      <c r="F179" s="25"/>
      <c r="G179" s="23">
        <v>-39</v>
      </c>
      <c r="H179" s="23"/>
      <c r="I179" s="23">
        <v>-89</v>
      </c>
      <c r="J179" s="23"/>
      <c r="K179" s="23">
        <v>0</v>
      </c>
      <c r="L179" s="23"/>
      <c r="M179" s="23">
        <v>0</v>
      </c>
    </row>
    <row r="180" spans="1:13" ht="21.6" customHeight="1" thickBot="1">
      <c r="A180" s="95"/>
      <c r="B180" s="25"/>
      <c r="C180" s="25"/>
      <c r="D180" s="25"/>
      <c r="E180" s="79"/>
      <c r="F180" s="25"/>
      <c r="G180" s="36">
        <v>-6783</v>
      </c>
      <c r="H180" s="23"/>
      <c r="I180" s="36">
        <v>5299</v>
      </c>
      <c r="J180" s="23"/>
      <c r="K180" s="36">
        <v>-11183</v>
      </c>
      <c r="L180" s="23"/>
      <c r="M180" s="36">
        <v>4119</v>
      </c>
    </row>
    <row r="181" spans="1:13" ht="21.6" customHeight="1" thickTop="1">
      <c r="A181" s="95"/>
      <c r="B181" s="25"/>
      <c r="C181" s="25"/>
      <c r="D181" s="25"/>
      <c r="E181" s="79"/>
      <c r="F181" s="25"/>
      <c r="G181" s="147"/>
      <c r="H181" s="147"/>
      <c r="I181" s="147"/>
      <c r="J181" s="147"/>
      <c r="K181" s="147"/>
      <c r="L181" s="147"/>
      <c r="M181" s="147"/>
    </row>
    <row r="182" spans="1:13" ht="21.6" customHeight="1">
      <c r="A182" s="95" t="s">
        <v>276</v>
      </c>
      <c r="B182" s="25"/>
      <c r="C182" s="25"/>
      <c r="D182" s="25"/>
      <c r="E182" s="79"/>
      <c r="F182" s="25"/>
      <c r="G182" s="25"/>
      <c r="H182" s="25"/>
      <c r="I182" s="25"/>
      <c r="J182" s="25"/>
      <c r="K182" s="25"/>
      <c r="L182" s="25"/>
      <c r="M182" s="25"/>
    </row>
    <row r="183" spans="1:13" ht="21.6" customHeight="1">
      <c r="A183" s="95"/>
      <c r="B183" s="95" t="s">
        <v>323</v>
      </c>
      <c r="C183" s="25"/>
      <c r="D183" s="25"/>
      <c r="E183" s="79"/>
      <c r="F183" s="25"/>
      <c r="G183" s="25"/>
      <c r="H183" s="25"/>
      <c r="I183" s="25"/>
      <c r="J183" s="25"/>
      <c r="K183" s="25"/>
      <c r="L183" s="25"/>
      <c r="M183" s="25"/>
    </row>
    <row r="184" spans="1:13" ht="21.6" customHeight="1">
      <c r="A184" s="95"/>
      <c r="B184" s="25"/>
      <c r="C184" s="25" t="s">
        <v>278</v>
      </c>
      <c r="D184" s="25"/>
      <c r="E184" s="79"/>
      <c r="F184" s="25"/>
      <c r="G184" s="235">
        <v>-8.3800872142212896E-3</v>
      </c>
      <c r="H184" s="235"/>
      <c r="I184" s="235">
        <v>6.7347468156119007E-3</v>
      </c>
      <c r="J184" s="218"/>
      <c r="K184" s="235">
        <v>-1.3978224506122473E-2</v>
      </c>
      <c r="L184" s="235"/>
      <c r="M184" s="235">
        <v>5.2485564464560914E-3</v>
      </c>
    </row>
    <row r="185" spans="1:13" ht="21.6" customHeight="1">
      <c r="A185" s="95"/>
      <c r="B185" s="25"/>
      <c r="C185" s="25" t="s">
        <v>275</v>
      </c>
      <c r="D185" s="25"/>
      <c r="E185" s="79"/>
      <c r="F185" s="25"/>
      <c r="G185" s="235">
        <v>0</v>
      </c>
      <c r="H185" s="235"/>
      <c r="I185" s="235">
        <v>0</v>
      </c>
      <c r="J185" s="218"/>
      <c r="K185" s="235">
        <v>0</v>
      </c>
      <c r="L185" s="235"/>
      <c r="M185" s="235">
        <v>0</v>
      </c>
    </row>
    <row r="186" spans="1:13" ht="21.6" customHeight="1">
      <c r="A186" s="95"/>
      <c r="B186" s="95"/>
      <c r="C186" s="25" t="s">
        <v>324</v>
      </c>
      <c r="D186" s="25"/>
      <c r="E186" s="79"/>
      <c r="F186" s="25"/>
      <c r="G186" s="23">
        <v>800030075</v>
      </c>
      <c r="H186" s="23"/>
      <c r="I186" s="23">
        <v>800030075</v>
      </c>
      <c r="J186" s="25"/>
      <c r="K186" s="23">
        <v>800030075</v>
      </c>
      <c r="L186" s="23"/>
      <c r="M186" s="23">
        <v>800030075</v>
      </c>
    </row>
    <row r="187" spans="1:13" ht="21.6" customHeight="1">
      <c r="A187" s="95"/>
      <c r="B187" s="25"/>
      <c r="C187" s="25"/>
      <c r="D187" s="25"/>
      <c r="E187" s="79"/>
      <c r="F187" s="25"/>
      <c r="G187" s="147"/>
      <c r="H187" s="147"/>
      <c r="I187" s="147"/>
      <c r="J187" s="147"/>
      <c r="K187" s="147"/>
      <c r="L187" s="147"/>
      <c r="M187" s="147"/>
    </row>
    <row r="188" spans="1:13" ht="21.6" customHeight="1">
      <c r="A188" s="95"/>
      <c r="B188" s="25"/>
      <c r="C188" s="25"/>
      <c r="D188" s="25"/>
      <c r="E188" s="79"/>
      <c r="F188" s="25"/>
      <c r="G188" s="147"/>
      <c r="H188" s="147"/>
      <c r="I188" s="147"/>
      <c r="J188" s="147"/>
      <c r="K188" s="147"/>
      <c r="L188" s="147"/>
      <c r="M188" s="147"/>
    </row>
    <row r="189" spans="1:13" ht="21.6" customHeight="1">
      <c r="A189" s="95"/>
      <c r="B189" s="25"/>
      <c r="C189" s="25"/>
      <c r="D189" s="25"/>
      <c r="E189" s="79"/>
      <c r="F189" s="25"/>
      <c r="G189" s="147"/>
      <c r="H189" s="147"/>
      <c r="I189" s="147"/>
      <c r="J189" s="147"/>
      <c r="K189" s="147"/>
      <c r="L189" s="147"/>
      <c r="M189" s="147"/>
    </row>
    <row r="190" spans="1:13" ht="21.6" customHeight="1">
      <c r="A190" s="95"/>
      <c r="B190" s="25"/>
      <c r="C190" s="25"/>
      <c r="D190" s="25"/>
      <c r="E190" s="79"/>
      <c r="F190" s="25"/>
      <c r="G190" s="147"/>
      <c r="H190" s="147"/>
      <c r="I190" s="147"/>
      <c r="J190" s="147"/>
      <c r="K190" s="147"/>
      <c r="L190" s="147"/>
      <c r="M190" s="147"/>
    </row>
    <row r="191" spans="1:13" ht="21.6" customHeight="1">
      <c r="A191" s="95"/>
      <c r="B191" s="25"/>
      <c r="C191" s="25"/>
      <c r="D191" s="25"/>
      <c r="E191" s="79"/>
      <c r="F191" s="25"/>
      <c r="G191" s="147"/>
      <c r="H191" s="147"/>
      <c r="I191" s="147"/>
      <c r="J191" s="147"/>
      <c r="K191" s="147"/>
      <c r="L191" s="147"/>
      <c r="M191" s="147"/>
    </row>
    <row r="192" spans="1:13" ht="21.6" customHeight="1">
      <c r="A192" s="95"/>
      <c r="B192" s="25"/>
      <c r="C192" s="25"/>
      <c r="D192" s="25"/>
      <c r="E192" s="79"/>
      <c r="F192" s="25"/>
      <c r="G192" s="147"/>
      <c r="H192" s="147"/>
      <c r="I192" s="147"/>
      <c r="J192" s="147"/>
      <c r="K192" s="147"/>
      <c r="L192" s="147"/>
      <c r="M192" s="147"/>
    </row>
    <row r="193" spans="1:13" ht="21.6" customHeight="1">
      <c r="A193" s="95"/>
      <c r="B193" s="25"/>
      <c r="C193" s="25"/>
      <c r="D193" s="25"/>
      <c r="E193" s="79"/>
      <c r="F193" s="25"/>
      <c r="G193" s="147"/>
      <c r="H193" s="147"/>
      <c r="I193" s="147"/>
      <c r="J193" s="147"/>
      <c r="K193" s="147"/>
      <c r="L193" s="147"/>
      <c r="M193" s="147"/>
    </row>
    <row r="194" spans="1:13" ht="21.6" customHeight="1">
      <c r="A194" s="95"/>
      <c r="B194" s="25"/>
      <c r="C194" s="25"/>
      <c r="D194" s="25"/>
      <c r="E194" s="79"/>
      <c r="F194" s="25"/>
      <c r="G194" s="147"/>
      <c r="H194" s="147"/>
      <c r="I194" s="147"/>
      <c r="J194" s="147"/>
      <c r="K194" s="147"/>
      <c r="L194" s="147"/>
      <c r="M194" s="147"/>
    </row>
    <row r="195" spans="1:13" ht="21.6" customHeight="1">
      <c r="A195" s="95"/>
      <c r="B195" s="25"/>
      <c r="C195" s="25"/>
      <c r="D195" s="25"/>
      <c r="E195" s="79"/>
      <c r="F195" s="25"/>
      <c r="G195" s="147"/>
      <c r="H195" s="147"/>
      <c r="I195" s="147"/>
      <c r="J195" s="147"/>
      <c r="K195" s="147"/>
      <c r="L195" s="147"/>
      <c r="M195" s="147"/>
    </row>
    <row r="196" spans="1:13" ht="21.6" customHeight="1">
      <c r="A196" s="95"/>
      <c r="B196" s="25"/>
      <c r="C196" s="25"/>
      <c r="D196" s="25"/>
      <c r="E196" s="79"/>
      <c r="F196" s="25"/>
      <c r="G196" s="147"/>
      <c r="H196" s="147"/>
      <c r="I196" s="147"/>
      <c r="J196" s="147"/>
      <c r="K196" s="147"/>
      <c r="L196" s="147"/>
      <c r="M196" s="147"/>
    </row>
    <row r="197" spans="1:13" ht="21.6" customHeight="1">
      <c r="A197" s="95"/>
      <c r="B197" s="25"/>
      <c r="C197" s="25"/>
      <c r="D197" s="25"/>
      <c r="E197" s="79"/>
      <c r="F197" s="25"/>
      <c r="G197" s="147"/>
      <c r="H197" s="147"/>
      <c r="I197" s="147"/>
      <c r="J197" s="147"/>
      <c r="K197" s="147"/>
      <c r="L197" s="147"/>
      <c r="M197" s="147"/>
    </row>
    <row r="198" spans="1:13" ht="21.6" customHeight="1">
      <c r="A198" s="95"/>
      <c r="B198" s="25"/>
      <c r="C198" s="25"/>
      <c r="D198" s="25"/>
      <c r="E198" s="79"/>
      <c r="F198" s="25"/>
      <c r="G198" s="147"/>
      <c r="H198" s="147"/>
      <c r="I198" s="147"/>
      <c r="J198" s="147"/>
      <c r="K198" s="147"/>
      <c r="L198" s="147"/>
      <c r="M198" s="147"/>
    </row>
    <row r="199" spans="1:13" ht="21.6" customHeight="1">
      <c r="A199" s="95"/>
      <c r="B199" s="25"/>
      <c r="C199" s="25"/>
      <c r="D199" s="25"/>
      <c r="E199" s="79"/>
      <c r="F199" s="25"/>
      <c r="G199" s="147"/>
      <c r="H199" s="147"/>
      <c r="I199" s="147"/>
      <c r="J199" s="147"/>
      <c r="K199" s="147"/>
      <c r="L199" s="147"/>
      <c r="M199" s="147"/>
    </row>
    <row r="200" spans="1:13" ht="21.6" customHeight="1">
      <c r="A200" s="95"/>
      <c r="B200" s="25"/>
      <c r="C200" s="25"/>
      <c r="D200" s="25"/>
      <c r="E200" s="79"/>
      <c r="F200" s="25"/>
      <c r="G200" s="147"/>
      <c r="H200" s="147"/>
      <c r="I200" s="147"/>
      <c r="J200" s="147"/>
      <c r="K200" s="147"/>
      <c r="L200" s="147"/>
      <c r="M200" s="147"/>
    </row>
    <row r="201" spans="1:13" ht="21.6" customHeight="1">
      <c r="A201" s="95"/>
      <c r="B201" s="25"/>
      <c r="C201" s="25"/>
      <c r="D201" s="25"/>
      <c r="E201" s="79"/>
      <c r="F201" s="25"/>
      <c r="G201" s="147"/>
      <c r="H201" s="147"/>
      <c r="I201" s="147"/>
      <c r="J201" s="147"/>
      <c r="K201" s="147"/>
      <c r="L201" s="147"/>
      <c r="M201" s="147"/>
    </row>
    <row r="202" spans="1:13" ht="21.6" customHeight="1">
      <c r="A202" s="95"/>
      <c r="B202" s="25"/>
      <c r="C202" s="25"/>
      <c r="D202" s="25"/>
      <c r="E202" s="79"/>
      <c r="F202" s="25"/>
      <c r="G202" s="147"/>
      <c r="H202" s="147"/>
      <c r="I202" s="147"/>
      <c r="J202" s="147"/>
      <c r="K202" s="147"/>
      <c r="L202" s="147"/>
      <c r="M202" s="147"/>
    </row>
    <row r="203" spans="1:13" ht="21.6" customHeight="1">
      <c r="A203" s="95"/>
      <c r="B203" s="25"/>
      <c r="C203" s="25"/>
      <c r="D203" s="25"/>
      <c r="E203" s="79"/>
      <c r="F203" s="25"/>
      <c r="G203" s="147"/>
      <c r="H203" s="147"/>
      <c r="I203" s="147"/>
      <c r="J203" s="147"/>
      <c r="K203" s="147"/>
      <c r="L203" s="147"/>
      <c r="M203" s="147"/>
    </row>
    <row r="204" spans="1:13" ht="21.6" customHeight="1">
      <c r="A204" s="95"/>
      <c r="B204" s="25"/>
      <c r="C204" s="25"/>
      <c r="D204" s="25"/>
      <c r="E204" s="79"/>
      <c r="F204" s="25"/>
      <c r="G204" s="147"/>
      <c r="H204" s="147"/>
      <c r="I204" s="147"/>
      <c r="J204" s="147"/>
      <c r="K204" s="147"/>
      <c r="L204" s="147"/>
      <c r="M204" s="147"/>
    </row>
    <row r="205" spans="1:13" ht="21.6" customHeight="1">
      <c r="A205" s="95"/>
      <c r="B205" s="25"/>
      <c r="C205" s="25"/>
      <c r="D205" s="25"/>
      <c r="E205" s="79"/>
      <c r="F205" s="25"/>
      <c r="G205" s="147"/>
      <c r="H205" s="147"/>
      <c r="I205" s="147"/>
      <c r="J205" s="147"/>
      <c r="K205" s="147"/>
      <c r="L205" s="147"/>
      <c r="M205" s="147"/>
    </row>
    <row r="206" spans="1:13" ht="21.6" customHeight="1">
      <c r="A206" s="95"/>
      <c r="B206" s="25"/>
      <c r="C206" s="25"/>
      <c r="D206" s="25"/>
      <c r="E206" s="79"/>
      <c r="F206" s="25"/>
      <c r="G206" s="147"/>
      <c r="H206" s="147"/>
      <c r="I206" s="147"/>
      <c r="J206" s="147"/>
      <c r="K206" s="147"/>
      <c r="L206" s="147"/>
      <c r="M206" s="147"/>
    </row>
    <row r="207" spans="1:13" ht="21.6" customHeight="1">
      <c r="A207" s="95"/>
      <c r="B207" s="25"/>
      <c r="C207" s="25"/>
      <c r="D207" s="25"/>
      <c r="E207" s="79"/>
      <c r="F207" s="25"/>
      <c r="G207" s="147"/>
      <c r="H207" s="147"/>
      <c r="I207" s="147"/>
      <c r="J207" s="147"/>
      <c r="K207" s="147"/>
      <c r="L207" s="147"/>
      <c r="M207" s="147"/>
    </row>
    <row r="208" spans="1:13" ht="21.6" customHeight="1">
      <c r="A208" s="95"/>
      <c r="B208" s="25"/>
      <c r="C208" s="25"/>
      <c r="D208" s="25"/>
      <c r="E208" s="79"/>
      <c r="F208" s="25"/>
      <c r="G208" s="147"/>
      <c r="H208" s="147"/>
      <c r="I208" s="147"/>
      <c r="J208" s="147"/>
      <c r="K208" s="147"/>
      <c r="L208" s="147"/>
      <c r="M208" s="147"/>
    </row>
    <row r="209" spans="1:13" ht="21.6" customHeight="1">
      <c r="A209" s="95"/>
      <c r="B209" s="25"/>
      <c r="C209" s="25"/>
      <c r="D209" s="25"/>
      <c r="E209" s="79"/>
      <c r="F209" s="25"/>
      <c r="G209" s="147"/>
      <c r="H209" s="147"/>
      <c r="I209" s="147"/>
      <c r="J209" s="147"/>
      <c r="K209" s="147"/>
      <c r="L209" s="147"/>
      <c r="M209" s="147"/>
    </row>
    <row r="210" spans="1:13" ht="23.25">
      <c r="A210" s="80" t="s">
        <v>54</v>
      </c>
      <c r="B210" s="95"/>
      <c r="C210" s="25"/>
      <c r="D210" s="25"/>
      <c r="E210" s="25"/>
      <c r="F210" s="25"/>
      <c r="G210" s="25"/>
      <c r="H210" s="25"/>
      <c r="I210" s="25"/>
      <c r="J210" s="25"/>
      <c r="K210" s="25"/>
      <c r="L210" s="25"/>
      <c r="M210" s="20" t="s">
        <v>225</v>
      </c>
    </row>
    <row r="211" spans="1:13" ht="21.6" customHeight="1">
      <c r="A211" s="113"/>
      <c r="B211" s="113"/>
      <c r="C211" s="113"/>
      <c r="D211" s="113"/>
      <c r="E211" s="113"/>
      <c r="F211" s="113"/>
      <c r="G211" s="113"/>
      <c r="H211" s="113"/>
      <c r="I211" s="113"/>
      <c r="J211" s="113"/>
      <c r="K211" s="113"/>
      <c r="L211" s="113"/>
      <c r="M211" s="114" t="s">
        <v>50</v>
      </c>
    </row>
    <row r="212" spans="1:13" ht="21.6" customHeight="1">
      <c r="A212" s="113"/>
      <c r="B212" s="113"/>
      <c r="C212" s="113"/>
      <c r="D212" s="113"/>
      <c r="E212" s="113"/>
      <c r="F212" s="113"/>
      <c r="G212" s="113"/>
      <c r="H212" s="113"/>
      <c r="I212" s="113"/>
      <c r="J212" s="113"/>
      <c r="K212" s="113"/>
      <c r="L212" s="113"/>
      <c r="M212" s="114" t="s">
        <v>51</v>
      </c>
    </row>
    <row r="213" spans="1:13" ht="23.25">
      <c r="A213" s="369" t="s">
        <v>251</v>
      </c>
      <c r="B213" s="369"/>
      <c r="C213" s="369"/>
      <c r="D213" s="369"/>
      <c r="E213" s="369"/>
      <c r="F213" s="369"/>
      <c r="G213" s="369"/>
      <c r="H213" s="369"/>
      <c r="I213" s="369"/>
      <c r="J213" s="369"/>
      <c r="K213" s="369"/>
      <c r="L213" s="369"/>
      <c r="M213" s="369"/>
    </row>
    <row r="214" spans="1:13" ht="23.25">
      <c r="A214" s="370" t="s">
        <v>105</v>
      </c>
      <c r="B214" s="370"/>
      <c r="C214" s="370"/>
      <c r="D214" s="370"/>
      <c r="E214" s="370"/>
      <c r="F214" s="370"/>
      <c r="G214" s="370"/>
      <c r="H214" s="370"/>
      <c r="I214" s="370"/>
      <c r="J214" s="370"/>
      <c r="K214" s="370"/>
      <c r="L214" s="370"/>
      <c r="M214" s="370"/>
    </row>
    <row r="215" spans="1:13" ht="23.25">
      <c r="A215" s="371" t="s">
        <v>366</v>
      </c>
      <c r="B215" s="371"/>
      <c r="C215" s="371"/>
      <c r="D215" s="371"/>
      <c r="E215" s="371"/>
      <c r="F215" s="371"/>
      <c r="G215" s="371"/>
      <c r="H215" s="371"/>
      <c r="I215" s="371"/>
      <c r="J215" s="371"/>
      <c r="K215" s="371"/>
      <c r="L215" s="371"/>
      <c r="M215" s="371"/>
    </row>
    <row r="216" spans="1:13" ht="21.6" customHeight="1">
      <c r="A216" s="113"/>
      <c r="B216" s="113"/>
      <c r="C216" s="113"/>
      <c r="D216" s="113"/>
      <c r="E216" s="113"/>
      <c r="F216" s="113"/>
      <c r="G216" s="120" t="s">
        <v>49</v>
      </c>
      <c r="H216" s="120"/>
      <c r="I216" s="120"/>
      <c r="J216" s="120"/>
      <c r="K216" s="120"/>
      <c r="L216" s="120"/>
      <c r="M216" s="120"/>
    </row>
    <row r="217" spans="1:13" ht="21.6" customHeight="1">
      <c r="A217" s="113"/>
      <c r="B217" s="113"/>
      <c r="C217" s="113"/>
      <c r="D217" s="113"/>
      <c r="E217" s="113"/>
      <c r="F217" s="113"/>
      <c r="G217" s="367" t="s">
        <v>1</v>
      </c>
      <c r="H217" s="367"/>
      <c r="I217" s="367"/>
      <c r="J217" s="113"/>
      <c r="K217" s="367" t="s">
        <v>48</v>
      </c>
      <c r="L217" s="367"/>
      <c r="M217" s="367"/>
    </row>
    <row r="218" spans="1:13" ht="21.6" customHeight="1">
      <c r="A218" s="113"/>
      <c r="B218" s="113"/>
      <c r="C218" s="113"/>
      <c r="D218" s="113"/>
      <c r="E218" s="113"/>
      <c r="F218" s="113"/>
      <c r="G218" s="44">
        <v>2564</v>
      </c>
      <c r="H218" s="157"/>
      <c r="I218" s="44">
        <v>2563</v>
      </c>
      <c r="J218" s="84"/>
      <c r="K218" s="44">
        <v>2564</v>
      </c>
      <c r="L218" s="72"/>
      <c r="M218" s="44">
        <v>2563</v>
      </c>
    </row>
    <row r="219" spans="1:13" ht="21.6" customHeight="1">
      <c r="A219" s="113"/>
      <c r="B219" s="113"/>
      <c r="C219" s="113"/>
      <c r="D219" s="113"/>
      <c r="E219" s="113"/>
      <c r="F219" s="232"/>
      <c r="G219" s="89"/>
      <c r="H219" s="25"/>
      <c r="I219" s="335" t="s">
        <v>320</v>
      </c>
      <c r="J219" s="25"/>
      <c r="K219" s="89"/>
      <c r="L219" s="25"/>
      <c r="M219" s="335" t="s">
        <v>320</v>
      </c>
    </row>
    <row r="220" spans="1:13" ht="21.6" customHeight="1">
      <c r="A220" s="113"/>
      <c r="B220" s="113"/>
      <c r="C220" s="113"/>
      <c r="D220" s="113"/>
      <c r="E220" s="113"/>
      <c r="F220" s="119"/>
      <c r="G220" s="127"/>
      <c r="H220" s="127"/>
      <c r="I220" s="127"/>
      <c r="J220" s="127"/>
      <c r="K220" s="127"/>
      <c r="L220" s="127"/>
      <c r="M220" s="127"/>
    </row>
    <row r="221" spans="1:13" ht="21.6" customHeight="1">
      <c r="A221" s="128" t="s">
        <v>271</v>
      </c>
      <c r="B221" s="113"/>
      <c r="C221" s="113"/>
      <c r="D221" s="113"/>
      <c r="E221" s="113"/>
      <c r="F221" s="113"/>
      <c r="G221" s="129">
        <v>-6783</v>
      </c>
      <c r="H221" s="129"/>
      <c r="I221" s="129">
        <v>5299</v>
      </c>
      <c r="J221" s="129"/>
      <c r="K221" s="129">
        <v>-11183</v>
      </c>
      <c r="L221" s="129"/>
      <c r="M221" s="129">
        <v>4119</v>
      </c>
    </row>
    <row r="222" spans="1:13" ht="21.6" customHeight="1">
      <c r="A222" s="128" t="s">
        <v>345</v>
      </c>
      <c r="B222" s="113"/>
      <c r="C222" s="113"/>
      <c r="D222" s="113"/>
      <c r="E222" s="163"/>
      <c r="F222" s="113"/>
      <c r="G222" s="129">
        <v>0</v>
      </c>
      <c r="H222" s="129"/>
      <c r="I222" s="129">
        <v>0</v>
      </c>
      <c r="J222" s="129"/>
      <c r="K222" s="129">
        <v>0</v>
      </c>
      <c r="L222" s="129"/>
      <c r="M222" s="129">
        <v>0</v>
      </c>
    </row>
    <row r="223" spans="1:13" ht="21.6" customHeight="1">
      <c r="A223" s="113" t="s">
        <v>211</v>
      </c>
      <c r="B223" s="128"/>
      <c r="C223" s="113"/>
      <c r="D223" s="113"/>
      <c r="E223" s="113"/>
      <c r="F223" s="113"/>
      <c r="G223" s="131">
        <v>0</v>
      </c>
      <c r="H223" s="129"/>
      <c r="I223" s="131">
        <v>0</v>
      </c>
      <c r="J223" s="129"/>
      <c r="K223" s="131">
        <v>0</v>
      </c>
      <c r="L223" s="129"/>
      <c r="M223" s="131">
        <v>0</v>
      </c>
    </row>
    <row r="224" spans="1:13" ht="21.6" customHeight="1">
      <c r="A224" s="113"/>
      <c r="B224" s="113"/>
      <c r="C224" s="128"/>
      <c r="D224" s="113"/>
      <c r="E224" s="113"/>
      <c r="F224" s="113"/>
      <c r="G224" s="129"/>
      <c r="H224" s="129"/>
      <c r="I224" s="129"/>
      <c r="J224" s="129"/>
      <c r="K224" s="129"/>
      <c r="L224" s="129"/>
      <c r="M224" s="129"/>
    </row>
    <row r="225" spans="1:13" ht="21.6" customHeight="1" thickBot="1">
      <c r="A225" s="113"/>
      <c r="B225" s="128" t="s">
        <v>216</v>
      </c>
      <c r="C225" s="113"/>
      <c r="D225" s="113"/>
      <c r="E225" s="113"/>
      <c r="F225" s="113"/>
      <c r="G225" s="132">
        <v>-6783</v>
      </c>
      <c r="H225" s="129"/>
      <c r="I225" s="132">
        <v>5299</v>
      </c>
      <c r="J225" s="129"/>
      <c r="K225" s="132">
        <v>-11183</v>
      </c>
      <c r="L225" s="129"/>
      <c r="M225" s="132">
        <v>4119</v>
      </c>
    </row>
    <row r="226" spans="1:13" ht="21.6" customHeight="1" thickTop="1">
      <c r="A226" s="113"/>
      <c r="B226" s="128"/>
      <c r="C226" s="113"/>
      <c r="D226" s="113"/>
      <c r="E226" s="113"/>
      <c r="F226" s="113"/>
      <c r="G226" s="129"/>
      <c r="H226" s="129"/>
      <c r="I226" s="129"/>
      <c r="J226" s="129"/>
      <c r="K226" s="129"/>
      <c r="L226" s="129"/>
      <c r="M226" s="129"/>
    </row>
    <row r="227" spans="1:13" ht="21.6" customHeight="1">
      <c r="A227" s="113"/>
      <c r="B227" s="113" t="s">
        <v>196</v>
      </c>
      <c r="C227" s="113"/>
      <c r="D227" s="113"/>
      <c r="E227" s="113"/>
      <c r="F227" s="113"/>
      <c r="G227" s="127"/>
      <c r="H227" s="127"/>
      <c r="I227" s="127"/>
      <c r="J227" s="127"/>
      <c r="K227" s="127"/>
      <c r="L227" s="127"/>
      <c r="M227" s="127"/>
    </row>
    <row r="228" spans="1:13" ht="21.6" customHeight="1">
      <c r="A228" s="113"/>
      <c r="B228" s="128"/>
      <c r="C228" s="113" t="s">
        <v>100</v>
      </c>
      <c r="D228" s="113"/>
      <c r="E228" s="113"/>
      <c r="F228" s="113"/>
      <c r="G228" s="129">
        <v>-6744</v>
      </c>
      <c r="H228" s="129"/>
      <c r="I228" s="129">
        <v>5388</v>
      </c>
      <c r="J228" s="129"/>
      <c r="K228" s="129">
        <v>-11183</v>
      </c>
      <c r="L228" s="129"/>
      <c r="M228" s="129">
        <v>4119</v>
      </c>
    </row>
    <row r="229" spans="1:13" ht="21.6" customHeight="1">
      <c r="A229" s="113"/>
      <c r="B229" s="128"/>
      <c r="C229" s="113" t="s">
        <v>101</v>
      </c>
      <c r="D229" s="113"/>
      <c r="E229" s="113"/>
      <c r="F229" s="113"/>
      <c r="G229" s="141">
        <v>-39</v>
      </c>
      <c r="H229" s="127"/>
      <c r="I229" s="141">
        <v>-89</v>
      </c>
      <c r="J229" s="127"/>
      <c r="K229" s="141">
        <v>0</v>
      </c>
      <c r="L229" s="127"/>
      <c r="M229" s="141">
        <v>0</v>
      </c>
    </row>
    <row r="230" spans="1:13" ht="21.6" customHeight="1" thickBot="1">
      <c r="A230" s="113"/>
      <c r="B230" s="128"/>
      <c r="C230" s="113"/>
      <c r="D230" s="113"/>
      <c r="E230" s="113"/>
      <c r="F230" s="113"/>
      <c r="G230" s="132">
        <v>-6783</v>
      </c>
      <c r="H230" s="127"/>
      <c r="I230" s="132">
        <v>5299</v>
      </c>
      <c r="J230" s="127"/>
      <c r="K230" s="132">
        <v>-11183</v>
      </c>
      <c r="L230" s="127"/>
      <c r="M230" s="132">
        <v>4119</v>
      </c>
    </row>
    <row r="231" spans="1:13" ht="21.6" customHeight="1" thickTop="1">
      <c r="A231" s="113"/>
      <c r="B231" s="113"/>
      <c r="C231" s="113"/>
      <c r="D231" s="113"/>
      <c r="E231" s="113"/>
      <c r="F231" s="113"/>
      <c r="G231" s="146"/>
      <c r="H231" s="209"/>
      <c r="I231" s="209"/>
      <c r="J231" s="209"/>
      <c r="K231" s="209"/>
      <c r="L231" s="209"/>
      <c r="M231" s="209"/>
    </row>
    <row r="232" spans="1:13" ht="21.6" customHeight="1">
      <c r="A232" s="113"/>
      <c r="B232" s="113"/>
      <c r="C232" s="113"/>
      <c r="D232" s="113"/>
      <c r="E232" s="113"/>
      <c r="F232" s="113"/>
      <c r="G232" s="146"/>
      <c r="H232" s="209"/>
      <c r="I232" s="209"/>
      <c r="J232" s="209"/>
      <c r="K232" s="209"/>
      <c r="L232" s="209"/>
      <c r="M232" s="209"/>
    </row>
    <row r="233" spans="1:13" ht="21.6" customHeight="1">
      <c r="A233" s="113"/>
      <c r="B233" s="113"/>
      <c r="C233" s="113"/>
      <c r="D233" s="113"/>
      <c r="E233" s="113"/>
      <c r="F233" s="113"/>
      <c r="G233" s="146"/>
      <c r="H233" s="209"/>
      <c r="I233" s="209"/>
      <c r="J233" s="209"/>
      <c r="K233" s="209"/>
      <c r="L233" s="209"/>
      <c r="M233" s="209"/>
    </row>
    <row r="234" spans="1:13" ht="21.6" customHeight="1">
      <c r="A234" s="113"/>
      <c r="B234" s="113"/>
      <c r="C234" s="113"/>
      <c r="D234" s="113"/>
      <c r="E234" s="113"/>
      <c r="F234" s="113"/>
      <c r="G234" s="146"/>
      <c r="H234" s="209"/>
      <c r="I234" s="209"/>
      <c r="J234" s="209"/>
      <c r="K234" s="209"/>
      <c r="L234" s="209"/>
      <c r="M234" s="209"/>
    </row>
    <row r="235" spans="1:13" ht="21.6" customHeight="1">
      <c r="A235" s="113"/>
      <c r="B235" s="113"/>
      <c r="C235" s="113"/>
      <c r="D235" s="113"/>
      <c r="E235" s="113"/>
      <c r="F235" s="113"/>
      <c r="G235" s="146"/>
      <c r="H235" s="209"/>
      <c r="I235" s="209"/>
      <c r="J235" s="209"/>
      <c r="K235" s="209"/>
      <c r="L235" s="209"/>
      <c r="M235" s="209"/>
    </row>
    <row r="236" spans="1:13" ht="21.6" customHeight="1">
      <c r="A236" s="113"/>
      <c r="B236" s="113"/>
      <c r="C236" s="113"/>
      <c r="D236" s="113"/>
      <c r="E236" s="113"/>
      <c r="F236" s="113"/>
      <c r="G236" s="146"/>
      <c r="H236" s="209"/>
      <c r="I236" s="209"/>
      <c r="J236" s="209"/>
      <c r="K236" s="209"/>
      <c r="L236" s="209"/>
      <c r="M236" s="209"/>
    </row>
    <row r="237" spans="1:13" ht="21.6" customHeight="1">
      <c r="A237" s="113"/>
      <c r="B237" s="113"/>
      <c r="C237" s="113"/>
      <c r="D237" s="113"/>
      <c r="E237" s="113"/>
      <c r="F237" s="113"/>
      <c r="G237" s="146"/>
      <c r="H237" s="209"/>
      <c r="I237" s="209"/>
      <c r="J237" s="209"/>
      <c r="K237" s="209"/>
      <c r="L237" s="209"/>
      <c r="M237" s="209"/>
    </row>
    <row r="238" spans="1:13" ht="21.6" customHeight="1">
      <c r="A238" s="113"/>
      <c r="B238" s="113"/>
      <c r="C238" s="113"/>
      <c r="D238" s="113"/>
      <c r="E238" s="113"/>
      <c r="F238" s="113"/>
      <c r="G238" s="146"/>
      <c r="H238" s="209"/>
      <c r="I238" s="209"/>
      <c r="J238" s="209"/>
      <c r="K238" s="209"/>
      <c r="L238" s="209"/>
      <c r="M238" s="209"/>
    </row>
    <row r="239" spans="1:13" ht="21.6" customHeight="1">
      <c r="A239" s="113"/>
      <c r="B239" s="113"/>
      <c r="C239" s="113"/>
      <c r="D239" s="113"/>
      <c r="E239" s="113"/>
      <c r="F239" s="113"/>
      <c r="G239" s="146"/>
      <c r="H239" s="209"/>
      <c r="I239" s="209"/>
      <c r="J239" s="209"/>
      <c r="K239" s="209"/>
      <c r="L239" s="209"/>
      <c r="M239" s="209"/>
    </row>
    <row r="240" spans="1:13" ht="21.6" customHeight="1">
      <c r="A240" s="113"/>
      <c r="B240" s="113"/>
      <c r="C240" s="113"/>
      <c r="D240" s="113"/>
      <c r="E240" s="113"/>
      <c r="F240" s="113"/>
      <c r="G240" s="146"/>
      <c r="H240" s="209"/>
      <c r="I240" s="209"/>
      <c r="J240" s="209"/>
      <c r="K240" s="209"/>
      <c r="L240" s="209"/>
      <c r="M240" s="209"/>
    </row>
    <row r="241" spans="1:13" ht="21.6" customHeight="1">
      <c r="A241" s="113"/>
      <c r="B241" s="113"/>
      <c r="C241" s="113"/>
      <c r="D241" s="113"/>
      <c r="E241" s="113"/>
      <c r="F241" s="113"/>
      <c r="G241" s="146"/>
      <c r="H241" s="209"/>
      <c r="I241" s="209"/>
      <c r="J241" s="209"/>
      <c r="K241" s="209"/>
      <c r="L241" s="209"/>
      <c r="M241" s="209"/>
    </row>
    <row r="242" spans="1:13" ht="21.6" customHeight="1">
      <c r="A242" s="113"/>
      <c r="B242" s="113"/>
      <c r="C242" s="113"/>
      <c r="D242" s="113"/>
      <c r="E242" s="113"/>
      <c r="F242" s="113"/>
      <c r="G242" s="146"/>
      <c r="H242" s="209"/>
      <c r="I242" s="209"/>
      <c r="J242" s="209"/>
      <c r="K242" s="209"/>
      <c r="L242" s="209"/>
      <c r="M242" s="209"/>
    </row>
    <row r="243" spans="1:13" ht="21.6" customHeight="1">
      <c r="A243" s="113"/>
      <c r="B243" s="113"/>
      <c r="C243" s="113"/>
      <c r="D243" s="113"/>
      <c r="E243" s="113"/>
      <c r="F243" s="113"/>
      <c r="G243" s="146"/>
      <c r="H243" s="209"/>
      <c r="I243" s="209"/>
      <c r="J243" s="209"/>
      <c r="K243" s="209"/>
      <c r="L243" s="209"/>
      <c r="M243" s="209"/>
    </row>
    <row r="244" spans="1:13" ht="21.6" customHeight="1">
      <c r="A244" s="113"/>
      <c r="B244" s="113"/>
      <c r="C244" s="113"/>
      <c r="D244" s="113"/>
      <c r="E244" s="113"/>
      <c r="F244" s="113"/>
      <c r="G244" s="146"/>
      <c r="H244" s="209"/>
      <c r="I244" s="209"/>
      <c r="J244" s="209"/>
      <c r="K244" s="209"/>
      <c r="L244" s="209"/>
      <c r="M244" s="209"/>
    </row>
    <row r="245" spans="1:13" ht="21.6" customHeight="1">
      <c r="A245" s="113"/>
      <c r="B245" s="113"/>
      <c r="C245" s="113"/>
      <c r="D245" s="113"/>
      <c r="E245" s="113"/>
      <c r="F245" s="113"/>
      <c r="G245" s="146"/>
      <c r="H245" s="209"/>
      <c r="I245" s="209"/>
      <c r="J245" s="209"/>
      <c r="K245" s="209"/>
      <c r="L245" s="209"/>
      <c r="M245" s="209"/>
    </row>
    <row r="246" spans="1:13" ht="21.6" customHeight="1">
      <c r="A246" s="113"/>
      <c r="B246" s="113"/>
      <c r="C246" s="113"/>
      <c r="D246" s="113"/>
      <c r="E246" s="113"/>
      <c r="F246" s="113"/>
      <c r="G246" s="146"/>
      <c r="H246" s="209"/>
      <c r="I246" s="209"/>
      <c r="J246" s="209"/>
      <c r="K246" s="209"/>
      <c r="L246" s="209"/>
      <c r="M246" s="209"/>
    </row>
    <row r="247" spans="1:13" ht="21.6" customHeight="1">
      <c r="A247" s="113"/>
      <c r="B247" s="113"/>
      <c r="C247" s="113"/>
      <c r="D247" s="113"/>
      <c r="E247" s="113"/>
      <c r="F247" s="113"/>
      <c r="G247" s="146"/>
      <c r="H247" s="209"/>
      <c r="I247" s="209"/>
      <c r="J247" s="209"/>
      <c r="K247" s="209"/>
      <c r="L247" s="209"/>
      <c r="M247" s="209"/>
    </row>
    <row r="248" spans="1:13" ht="21.6" customHeight="1">
      <c r="A248" s="113"/>
      <c r="B248" s="113"/>
      <c r="C248" s="113"/>
      <c r="D248" s="113"/>
      <c r="E248" s="113"/>
      <c r="F248" s="113"/>
      <c r="G248" s="146"/>
      <c r="H248" s="209"/>
      <c r="I248" s="209"/>
      <c r="J248" s="209"/>
      <c r="K248" s="209"/>
      <c r="L248" s="209"/>
      <c r="M248" s="209"/>
    </row>
    <row r="249" spans="1:13" ht="21.6" customHeight="1">
      <c r="A249" s="113"/>
      <c r="B249" s="113"/>
      <c r="C249" s="113"/>
      <c r="D249" s="113"/>
      <c r="E249" s="113"/>
      <c r="F249" s="113"/>
      <c r="G249" s="146"/>
      <c r="H249" s="209"/>
      <c r="I249" s="209"/>
      <c r="J249" s="209"/>
      <c r="K249" s="209"/>
      <c r="L249" s="209"/>
      <c r="M249" s="209"/>
    </row>
    <row r="250" spans="1:13" ht="21.6" customHeight="1">
      <c r="A250" s="113"/>
      <c r="B250" s="113"/>
      <c r="C250" s="113"/>
      <c r="D250" s="113"/>
      <c r="E250" s="113"/>
      <c r="F250" s="113"/>
      <c r="G250" s="113"/>
      <c r="H250" s="113"/>
      <c r="I250" s="113"/>
      <c r="J250" s="113"/>
      <c r="K250" s="113"/>
      <c r="L250" s="113"/>
      <c r="M250" s="113"/>
    </row>
    <row r="251" spans="1:13" ht="21.6" customHeight="1">
      <c r="A251" s="113"/>
      <c r="B251" s="113"/>
      <c r="C251" s="113"/>
      <c r="D251" s="113"/>
      <c r="E251" s="113"/>
      <c r="F251" s="113"/>
      <c r="G251" s="113"/>
      <c r="H251" s="113"/>
      <c r="I251" s="113"/>
      <c r="J251" s="113"/>
      <c r="K251" s="113"/>
      <c r="L251" s="113"/>
      <c r="M251" s="113"/>
    </row>
    <row r="252" spans="1:13" ht="21.6" customHeight="1">
      <c r="A252" s="113"/>
      <c r="B252" s="113"/>
      <c r="C252" s="113"/>
      <c r="D252" s="113"/>
      <c r="E252" s="113"/>
      <c r="F252" s="113"/>
      <c r="G252" s="113"/>
      <c r="H252" s="113"/>
      <c r="I252" s="113"/>
      <c r="J252" s="113"/>
      <c r="K252" s="113"/>
      <c r="L252" s="113"/>
      <c r="M252" s="113"/>
    </row>
    <row r="253" spans="1:13" ht="21.6" customHeight="1">
      <c r="A253" s="113"/>
      <c r="B253" s="113"/>
      <c r="C253" s="113"/>
      <c r="D253" s="113"/>
      <c r="E253" s="113"/>
      <c r="F253" s="113"/>
      <c r="G253" s="113"/>
      <c r="H253" s="113"/>
      <c r="I253" s="113"/>
      <c r="J253" s="113"/>
      <c r="K253" s="113"/>
      <c r="L253" s="113"/>
      <c r="M253" s="113"/>
    </row>
    <row r="254" spans="1:13" ht="21.6" customHeight="1">
      <c r="A254" s="113"/>
      <c r="B254" s="113"/>
      <c r="C254" s="113"/>
      <c r="D254" s="113"/>
      <c r="E254" s="113"/>
      <c r="F254" s="113"/>
      <c r="G254" s="113"/>
      <c r="H254" s="113"/>
      <c r="I254" s="113"/>
      <c r="J254" s="113"/>
      <c r="K254" s="113"/>
      <c r="L254" s="113"/>
      <c r="M254" s="113"/>
    </row>
    <row r="255" spans="1:13" ht="23.25">
      <c r="A255" s="133" t="s">
        <v>54</v>
      </c>
      <c r="B255" s="113"/>
      <c r="C255" s="128"/>
      <c r="D255" s="113"/>
      <c r="E255" s="113"/>
      <c r="F255" s="113"/>
      <c r="G255" s="113"/>
      <c r="H255" s="113"/>
      <c r="I255" s="113"/>
      <c r="J255" s="113"/>
      <c r="K255" s="113"/>
      <c r="L255" s="113"/>
      <c r="M255" s="20" t="s">
        <v>228</v>
      </c>
    </row>
    <row r="256" spans="1:13" ht="21.6" customHeight="1">
      <c r="A256" s="25"/>
      <c r="B256" s="25"/>
      <c r="C256" s="25"/>
      <c r="D256" s="25"/>
      <c r="E256" s="25"/>
      <c r="F256" s="25"/>
      <c r="G256" s="199"/>
      <c r="H256" s="199"/>
      <c r="I256" s="199"/>
      <c r="J256" s="199"/>
      <c r="K256" s="199"/>
      <c r="L256" s="199"/>
      <c r="M256" s="314" t="s">
        <v>50</v>
      </c>
    </row>
    <row r="257" spans="1:13" ht="21.6" customHeight="1">
      <c r="A257" s="25"/>
      <c r="B257" s="25"/>
      <c r="C257" s="25"/>
      <c r="D257" s="25"/>
      <c r="E257" s="25"/>
      <c r="F257" s="25"/>
      <c r="G257" s="199"/>
      <c r="H257" s="199"/>
      <c r="I257" s="199"/>
      <c r="J257" s="199"/>
      <c r="K257" s="199"/>
      <c r="L257" s="199"/>
      <c r="M257" s="314" t="s">
        <v>51</v>
      </c>
    </row>
    <row r="258" spans="1:13" ht="23.25">
      <c r="A258" s="77" t="s">
        <v>251</v>
      </c>
      <c r="B258" s="24"/>
      <c r="C258" s="24"/>
      <c r="D258" s="24"/>
      <c r="E258" s="24"/>
      <c r="F258" s="24"/>
      <c r="G258" s="315"/>
      <c r="H258" s="315"/>
      <c r="I258" s="315"/>
      <c r="J258" s="315"/>
      <c r="K258" s="315"/>
      <c r="L258" s="315"/>
      <c r="M258" s="315"/>
    </row>
    <row r="259" spans="1:13" ht="23.25">
      <c r="A259" s="82" t="s">
        <v>16</v>
      </c>
      <c r="B259" s="24"/>
      <c r="C259" s="24"/>
      <c r="D259" s="24"/>
      <c r="E259" s="24"/>
      <c r="F259" s="24"/>
      <c r="G259" s="315"/>
      <c r="H259" s="315"/>
      <c r="I259" s="315"/>
      <c r="J259" s="315"/>
      <c r="K259" s="315"/>
      <c r="L259" s="315"/>
      <c r="M259" s="315"/>
    </row>
    <row r="260" spans="1:13" ht="23.25">
      <c r="A260" s="83" t="s">
        <v>368</v>
      </c>
      <c r="B260" s="24"/>
      <c r="C260" s="24"/>
      <c r="D260" s="24"/>
      <c r="E260" s="24"/>
      <c r="F260" s="24"/>
      <c r="G260" s="315"/>
      <c r="H260" s="315"/>
      <c r="I260" s="315"/>
      <c r="J260" s="315"/>
      <c r="K260" s="315"/>
      <c r="L260" s="315"/>
      <c r="M260" s="315"/>
    </row>
    <row r="261" spans="1:13" ht="21.6" customHeight="1">
      <c r="A261" s="25"/>
      <c r="B261" s="25"/>
      <c r="C261" s="25"/>
      <c r="D261" s="25"/>
      <c r="E261" s="27"/>
      <c r="F261" s="25"/>
      <c r="G261" s="316" t="s">
        <v>322</v>
      </c>
      <c r="H261" s="316"/>
      <c r="I261" s="316"/>
      <c r="J261" s="316"/>
      <c r="K261" s="316"/>
      <c r="L261" s="316"/>
      <c r="M261" s="316"/>
    </row>
    <row r="262" spans="1:13" ht="21.6" customHeight="1">
      <c r="A262" s="25"/>
      <c r="B262" s="25"/>
      <c r="C262" s="25"/>
      <c r="D262" s="25"/>
      <c r="E262" s="27"/>
      <c r="F262" s="25"/>
      <c r="G262" s="368" t="s">
        <v>1</v>
      </c>
      <c r="H262" s="368"/>
      <c r="I262" s="368"/>
      <c r="J262" s="199"/>
      <c r="K262" s="316" t="s">
        <v>48</v>
      </c>
      <c r="L262" s="317"/>
      <c r="M262" s="317"/>
    </row>
    <row r="263" spans="1:13" ht="21.6" customHeight="1">
      <c r="A263" s="25"/>
      <c r="B263" s="25"/>
      <c r="C263" s="25"/>
      <c r="D263" s="25"/>
      <c r="E263" s="27"/>
      <c r="F263" s="25"/>
      <c r="G263" s="318">
        <v>2564</v>
      </c>
      <c r="H263" s="319"/>
      <c r="I263" s="318">
        <v>2563</v>
      </c>
      <c r="J263" s="320"/>
      <c r="K263" s="318">
        <v>2564</v>
      </c>
      <c r="L263" s="252"/>
      <c r="M263" s="318">
        <v>2563</v>
      </c>
    </row>
    <row r="264" spans="1:13" ht="21.6" customHeight="1">
      <c r="A264" s="25"/>
      <c r="B264" s="25"/>
      <c r="C264" s="25"/>
      <c r="D264" s="25"/>
      <c r="E264" s="207" t="s">
        <v>67</v>
      </c>
      <c r="F264" s="25"/>
      <c r="G264" s="321"/>
      <c r="H264" s="199"/>
      <c r="I264" s="322" t="s">
        <v>320</v>
      </c>
      <c r="J264" s="199"/>
      <c r="K264" s="321"/>
      <c r="L264" s="199"/>
      <c r="M264" s="322" t="s">
        <v>320</v>
      </c>
    </row>
    <row r="265" spans="1:13" ht="21.6" customHeight="1">
      <c r="A265" s="25"/>
      <c r="B265" s="25"/>
      <c r="C265" s="25"/>
      <c r="D265" s="25"/>
      <c r="E265" s="165"/>
      <c r="F265" s="25"/>
      <c r="G265" s="318"/>
      <c r="H265" s="319"/>
      <c r="I265" s="318"/>
      <c r="J265" s="320"/>
      <c r="K265" s="323"/>
      <c r="L265" s="252"/>
      <c r="M265" s="318"/>
    </row>
    <row r="266" spans="1:13" ht="21.6" customHeight="1">
      <c r="A266" s="25" t="s">
        <v>256</v>
      </c>
      <c r="B266" s="25"/>
      <c r="C266" s="25"/>
      <c r="D266" s="25"/>
      <c r="E266" s="25"/>
      <c r="F266" s="25"/>
      <c r="G266" s="272">
        <v>107815</v>
      </c>
      <c r="H266" s="272"/>
      <c r="I266" s="272">
        <v>94369</v>
      </c>
      <c r="J266" s="272"/>
      <c r="K266" s="272">
        <v>74308</v>
      </c>
      <c r="L266" s="272"/>
      <c r="M266" s="272">
        <v>56673</v>
      </c>
    </row>
    <row r="267" spans="1:13" ht="21.6" customHeight="1">
      <c r="A267" s="25" t="s">
        <v>257</v>
      </c>
      <c r="B267" s="25"/>
      <c r="C267" s="25"/>
      <c r="D267" s="25"/>
      <c r="E267" s="25"/>
      <c r="F267" s="25"/>
      <c r="G267" s="272">
        <v>92262</v>
      </c>
      <c r="H267" s="272"/>
      <c r="I267" s="272">
        <v>121328</v>
      </c>
      <c r="J267" s="272"/>
      <c r="K267" s="272">
        <v>97421</v>
      </c>
      <c r="L267" s="272"/>
      <c r="M267" s="272">
        <v>132711</v>
      </c>
    </row>
    <row r="268" spans="1:13" ht="21.6" customHeight="1">
      <c r="A268" s="25" t="s">
        <v>258</v>
      </c>
      <c r="B268" s="25"/>
      <c r="C268" s="25"/>
      <c r="D268" s="25"/>
      <c r="E268" s="25"/>
      <c r="F268" s="25"/>
      <c r="G268" s="272">
        <v>3723</v>
      </c>
      <c r="H268" s="272"/>
      <c r="I268" s="272">
        <v>2956</v>
      </c>
      <c r="J268" s="272"/>
      <c r="K268" s="272">
        <v>3828</v>
      </c>
      <c r="L268" s="272"/>
      <c r="M268" s="272">
        <v>2956</v>
      </c>
    </row>
    <row r="269" spans="1:13" ht="21.6" customHeight="1">
      <c r="A269" s="25" t="s">
        <v>259</v>
      </c>
      <c r="B269" s="25"/>
      <c r="C269" s="25"/>
      <c r="D269" s="25"/>
      <c r="E269" s="25"/>
      <c r="F269" s="25"/>
      <c r="G269" s="324">
        <v>68</v>
      </c>
      <c r="H269" s="272"/>
      <c r="I269" s="324">
        <v>227</v>
      </c>
      <c r="J269" s="272"/>
      <c r="K269" s="324">
        <v>67</v>
      </c>
      <c r="L269" s="272"/>
      <c r="M269" s="324">
        <v>12</v>
      </c>
    </row>
    <row r="270" spans="1:13" ht="21.6" customHeight="1">
      <c r="A270" s="25"/>
      <c r="B270" s="25" t="s">
        <v>260</v>
      </c>
      <c r="C270" s="25"/>
      <c r="D270" s="25"/>
      <c r="E270" s="25"/>
      <c r="F270" s="25"/>
      <c r="G270" s="325">
        <v>203868</v>
      </c>
      <c r="H270" s="272"/>
      <c r="I270" s="325">
        <v>218880</v>
      </c>
      <c r="J270" s="272"/>
      <c r="K270" s="325">
        <v>175624</v>
      </c>
      <c r="L270" s="272"/>
      <c r="M270" s="325">
        <v>192352</v>
      </c>
    </row>
    <row r="271" spans="1:13" ht="21.6" customHeight="1">
      <c r="A271" s="25" t="s">
        <v>261</v>
      </c>
      <c r="B271" s="25"/>
      <c r="C271" s="25"/>
      <c r="D271" s="25"/>
      <c r="E271" s="25"/>
      <c r="F271" s="25"/>
      <c r="G271" s="272">
        <v>-74579</v>
      </c>
      <c r="H271" s="272"/>
      <c r="I271" s="272">
        <v>-69553</v>
      </c>
      <c r="J271" s="272"/>
      <c r="K271" s="272">
        <v>-69983</v>
      </c>
      <c r="L271" s="272"/>
      <c r="M271" s="272">
        <v>-54595</v>
      </c>
    </row>
    <row r="272" spans="1:13" ht="21.6" customHeight="1">
      <c r="A272" s="25" t="s">
        <v>262</v>
      </c>
      <c r="B272" s="25"/>
      <c r="C272" s="25"/>
      <c r="D272" s="25"/>
      <c r="E272" s="25"/>
      <c r="F272" s="25"/>
      <c r="G272" s="272">
        <v>-60718</v>
      </c>
      <c r="H272" s="272"/>
      <c r="I272" s="272">
        <v>-88059</v>
      </c>
      <c r="J272" s="272"/>
      <c r="K272" s="272">
        <v>-64610</v>
      </c>
      <c r="L272" s="272"/>
      <c r="M272" s="272">
        <v>-100917</v>
      </c>
    </row>
    <row r="273" spans="1:13" ht="21.6" customHeight="1">
      <c r="A273" s="25" t="s">
        <v>263</v>
      </c>
      <c r="B273" s="25"/>
      <c r="C273" s="25"/>
      <c r="D273" s="25"/>
      <c r="E273" s="25"/>
      <c r="F273" s="25"/>
      <c r="G273" s="272">
        <v>-2772</v>
      </c>
      <c r="H273" s="272"/>
      <c r="I273" s="272">
        <v>-2217</v>
      </c>
      <c r="J273" s="272"/>
      <c r="K273" s="272">
        <v>-2771</v>
      </c>
      <c r="L273" s="272"/>
      <c r="M273" s="272">
        <v>-2217</v>
      </c>
    </row>
    <row r="274" spans="1:13" ht="21.6" customHeight="1">
      <c r="A274" s="25" t="s">
        <v>264</v>
      </c>
      <c r="B274" s="25"/>
      <c r="C274" s="25"/>
      <c r="D274" s="25"/>
      <c r="E274" s="25"/>
      <c r="F274" s="25"/>
      <c r="G274" s="324">
        <v>-25</v>
      </c>
      <c r="H274" s="272"/>
      <c r="I274" s="324">
        <v>-103</v>
      </c>
      <c r="J274" s="272"/>
      <c r="K274" s="324">
        <v>-25</v>
      </c>
      <c r="L274" s="272"/>
      <c r="M274" s="324">
        <v>-7</v>
      </c>
    </row>
    <row r="275" spans="1:13" ht="21.6" customHeight="1">
      <c r="A275" s="25"/>
      <c r="B275" s="25" t="s">
        <v>265</v>
      </c>
      <c r="C275" s="25"/>
      <c r="D275" s="25"/>
      <c r="E275" s="25"/>
      <c r="F275" s="25"/>
      <c r="G275" s="272">
        <v>-138094</v>
      </c>
      <c r="H275" s="272"/>
      <c r="I275" s="272">
        <v>-159932</v>
      </c>
      <c r="J275" s="272"/>
      <c r="K275" s="272">
        <v>-137389</v>
      </c>
      <c r="L275" s="272"/>
      <c r="M275" s="272">
        <v>-157736</v>
      </c>
    </row>
    <row r="276" spans="1:13" ht="21.6" customHeight="1">
      <c r="A276" s="25" t="s">
        <v>62</v>
      </c>
      <c r="B276" s="25"/>
      <c r="C276" s="25"/>
      <c r="D276" s="25"/>
      <c r="E276" s="25"/>
      <c r="F276" s="25"/>
      <c r="G276" s="326">
        <v>65774</v>
      </c>
      <c r="I276" s="326">
        <v>58948</v>
      </c>
      <c r="K276" s="326">
        <v>38235</v>
      </c>
      <c r="M276" s="326">
        <v>34616</v>
      </c>
    </row>
    <row r="277" spans="1:13" ht="21.6" customHeight="1">
      <c r="A277" s="25" t="s">
        <v>18</v>
      </c>
      <c r="B277" s="25"/>
      <c r="C277" s="25"/>
      <c r="D277" s="25"/>
      <c r="E277" s="79">
        <v>4</v>
      </c>
      <c r="F277" s="25"/>
      <c r="G277" s="324">
        <v>2130</v>
      </c>
      <c r="I277" s="324">
        <v>3159</v>
      </c>
      <c r="K277" s="324">
        <v>1235</v>
      </c>
      <c r="M277" s="324">
        <v>896</v>
      </c>
    </row>
    <row r="278" spans="1:13" ht="21.6" customHeight="1">
      <c r="A278" s="25" t="s">
        <v>64</v>
      </c>
      <c r="B278" s="25"/>
      <c r="C278" s="25"/>
      <c r="D278" s="25"/>
      <c r="E278" s="25"/>
      <c r="F278" s="25"/>
      <c r="G278" s="272">
        <v>67904</v>
      </c>
      <c r="I278" s="272">
        <v>62107</v>
      </c>
      <c r="K278" s="272">
        <v>39470</v>
      </c>
      <c r="M278" s="272">
        <v>35512</v>
      </c>
    </row>
    <row r="279" spans="1:13" ht="21.6" customHeight="1">
      <c r="A279" s="25" t="s">
        <v>266</v>
      </c>
      <c r="B279" s="25"/>
      <c r="C279" s="25"/>
      <c r="D279" s="25"/>
      <c r="E279" s="25"/>
      <c r="F279" s="25"/>
      <c r="G279" s="272">
        <v>-3574</v>
      </c>
      <c r="I279" s="272">
        <v>-2620</v>
      </c>
      <c r="K279" s="272">
        <v>-1784</v>
      </c>
      <c r="M279" s="272">
        <v>-506</v>
      </c>
    </row>
    <row r="280" spans="1:13" ht="21.6" customHeight="1">
      <c r="A280" s="25" t="s">
        <v>60</v>
      </c>
      <c r="B280" s="78"/>
      <c r="C280" s="25"/>
      <c r="D280" s="25"/>
      <c r="E280" s="25"/>
      <c r="F280" s="25"/>
      <c r="G280" s="272">
        <v>-59835</v>
      </c>
      <c r="H280" s="272"/>
      <c r="I280" s="272">
        <v>-57116</v>
      </c>
      <c r="J280" s="272"/>
      <c r="K280" s="272">
        <v>-45921</v>
      </c>
      <c r="L280" s="272"/>
      <c r="M280" s="272">
        <v>-42973</v>
      </c>
    </row>
    <row r="281" spans="1:13" ht="21.6" customHeight="1">
      <c r="A281" s="25" t="s">
        <v>346</v>
      </c>
      <c r="B281" s="78"/>
      <c r="C281" s="25"/>
      <c r="D281" s="25"/>
      <c r="E281" s="25"/>
      <c r="F281" s="25"/>
      <c r="G281" s="272">
        <v>0</v>
      </c>
      <c r="H281" s="272"/>
      <c r="I281" s="272">
        <v>0</v>
      </c>
      <c r="J281" s="272"/>
      <c r="K281" s="272">
        <v>6645</v>
      </c>
      <c r="L281" s="272"/>
      <c r="M281" s="272">
        <v>0</v>
      </c>
    </row>
    <row r="282" spans="1:13" ht="21.6" customHeight="1">
      <c r="A282" s="25" t="s">
        <v>301</v>
      </c>
      <c r="B282" s="78"/>
      <c r="C282" s="25"/>
      <c r="D282" s="25"/>
      <c r="E282" s="25"/>
      <c r="F282" s="25"/>
      <c r="G282" s="272">
        <v>0</v>
      </c>
      <c r="H282" s="272"/>
      <c r="I282" s="272">
        <v>0</v>
      </c>
      <c r="J282" s="272"/>
      <c r="K282" s="272">
        <v>-6645</v>
      </c>
      <c r="L282" s="272"/>
      <c r="M282" s="272">
        <v>0</v>
      </c>
    </row>
    <row r="283" spans="1:13" ht="21.6" customHeight="1">
      <c r="A283" s="25" t="s">
        <v>20</v>
      </c>
      <c r="B283" s="78"/>
      <c r="C283" s="25"/>
      <c r="D283" s="25"/>
      <c r="E283" s="79"/>
      <c r="F283" s="25"/>
      <c r="G283" s="325">
        <v>-63409</v>
      </c>
      <c r="H283" s="272"/>
      <c r="I283" s="325">
        <v>-59736</v>
      </c>
      <c r="J283" s="272"/>
      <c r="K283" s="325">
        <v>-47705</v>
      </c>
      <c r="L283" s="272"/>
      <c r="M283" s="325">
        <v>-43479</v>
      </c>
    </row>
    <row r="284" spans="1:13" ht="21.6" customHeight="1">
      <c r="A284" s="25" t="s">
        <v>268</v>
      </c>
      <c r="B284" s="78"/>
      <c r="C284" s="25"/>
      <c r="D284" s="25"/>
      <c r="E284" s="79"/>
      <c r="F284" s="25"/>
      <c r="G284" s="272">
        <v>4495</v>
      </c>
      <c r="H284" s="272"/>
      <c r="I284" s="272">
        <v>2371</v>
      </c>
      <c r="J284" s="272"/>
      <c r="K284" s="272">
        <v>-8235</v>
      </c>
      <c r="L284" s="272"/>
      <c r="M284" s="272">
        <v>-7967</v>
      </c>
    </row>
    <row r="285" spans="1:13" ht="21.6" customHeight="1">
      <c r="A285" s="25" t="s">
        <v>65</v>
      </c>
      <c r="B285" s="78"/>
      <c r="C285" s="25"/>
      <c r="D285" s="25"/>
      <c r="E285" s="79"/>
      <c r="F285" s="25"/>
      <c r="G285" s="272">
        <v>-995</v>
      </c>
      <c r="H285" s="272"/>
      <c r="I285" s="272">
        <v>-931</v>
      </c>
      <c r="J285" s="272"/>
      <c r="K285" s="272">
        <v>-461</v>
      </c>
      <c r="L285" s="272"/>
      <c r="M285" s="272">
        <v>-421</v>
      </c>
    </row>
    <row r="286" spans="1:13" ht="21.6" customHeight="1">
      <c r="A286" s="25" t="s">
        <v>343</v>
      </c>
      <c r="B286" s="78"/>
      <c r="C286" s="25"/>
      <c r="D286" s="25"/>
      <c r="E286" s="79"/>
      <c r="F286" s="25"/>
      <c r="G286" s="272">
        <v>334</v>
      </c>
      <c r="H286" s="272"/>
      <c r="I286" s="272">
        <v>-598</v>
      </c>
      <c r="J286" s="272"/>
      <c r="K286" s="272">
        <v>405</v>
      </c>
      <c r="L286" s="272"/>
      <c r="M286" s="272">
        <v>-573</v>
      </c>
    </row>
    <row r="287" spans="1:13" ht="21.6" customHeight="1">
      <c r="A287" s="25" t="s">
        <v>344</v>
      </c>
      <c r="B287" s="78"/>
      <c r="C287" s="25"/>
      <c r="D287" s="25"/>
      <c r="E287" s="79"/>
      <c r="F287" s="25"/>
      <c r="G287" s="272"/>
      <c r="H287" s="272"/>
      <c r="I287" s="272"/>
      <c r="J287" s="272"/>
      <c r="K287" s="272"/>
      <c r="L287" s="272"/>
      <c r="M287" s="272"/>
    </row>
    <row r="288" spans="1:13" ht="21.6" customHeight="1">
      <c r="A288" s="25"/>
      <c r="B288" s="25" t="s">
        <v>336</v>
      </c>
      <c r="C288" s="25"/>
      <c r="D288" s="25"/>
      <c r="E288" s="79">
        <v>4</v>
      </c>
      <c r="F288" s="25"/>
      <c r="G288" s="272">
        <v>0</v>
      </c>
      <c r="I288" s="272">
        <v>206</v>
      </c>
      <c r="K288" s="272">
        <v>0</v>
      </c>
      <c r="M288" s="272">
        <v>206</v>
      </c>
    </row>
    <row r="289" spans="1:13" ht="21.6" customHeight="1">
      <c r="A289" s="25" t="s">
        <v>328</v>
      </c>
      <c r="B289" s="78"/>
      <c r="C289" s="25"/>
      <c r="D289" s="25"/>
      <c r="E289" s="79"/>
      <c r="F289" s="25"/>
      <c r="G289" s="272"/>
      <c r="H289" s="272"/>
      <c r="I289" s="272"/>
      <c r="J289" s="272"/>
      <c r="K289" s="272"/>
      <c r="L289" s="272"/>
      <c r="M289" s="272"/>
    </row>
    <row r="290" spans="1:13" ht="21.6" customHeight="1">
      <c r="A290" s="25"/>
      <c r="B290" s="78" t="s">
        <v>267</v>
      </c>
      <c r="C290" s="25"/>
      <c r="D290" s="25"/>
      <c r="E290" s="79"/>
      <c r="F290" s="25"/>
      <c r="G290" s="324">
        <v>0</v>
      </c>
      <c r="H290" s="272"/>
      <c r="I290" s="324">
        <v>-108</v>
      </c>
      <c r="J290" s="272"/>
      <c r="K290" s="324">
        <v>0</v>
      </c>
      <c r="L290" s="272"/>
      <c r="M290" s="324">
        <v>0</v>
      </c>
    </row>
    <row r="291" spans="1:13" ht="21.6" customHeight="1">
      <c r="A291" s="25" t="s">
        <v>269</v>
      </c>
      <c r="B291" s="25"/>
      <c r="C291" s="25"/>
      <c r="D291" s="25"/>
      <c r="E291" s="25"/>
      <c r="F291" s="25"/>
      <c r="G291" s="272">
        <v>3834</v>
      </c>
      <c r="H291" s="272"/>
      <c r="I291" s="272">
        <v>940</v>
      </c>
      <c r="J291" s="272"/>
      <c r="K291" s="272">
        <v>-8291</v>
      </c>
      <c r="L291" s="272"/>
      <c r="M291" s="272">
        <v>-8755</v>
      </c>
    </row>
    <row r="292" spans="1:13" ht="21.6" customHeight="1">
      <c r="A292" s="199" t="s">
        <v>270</v>
      </c>
      <c r="B292" s="25"/>
      <c r="C292" s="25"/>
      <c r="D292" s="25"/>
      <c r="E292" s="79">
        <v>17</v>
      </c>
      <c r="F292" s="25"/>
      <c r="G292" s="272">
        <v>-2127</v>
      </c>
      <c r="I292" s="272">
        <v>-2903</v>
      </c>
      <c r="K292" s="272">
        <v>-687</v>
      </c>
      <c r="M292" s="272">
        <v>77</v>
      </c>
    </row>
    <row r="293" spans="1:13" ht="21.6" customHeight="1" thickBot="1">
      <c r="A293" s="95" t="s">
        <v>272</v>
      </c>
      <c r="B293" s="25"/>
      <c r="C293" s="25"/>
      <c r="D293" s="25"/>
      <c r="E293" s="79"/>
      <c r="F293" s="25"/>
      <c r="G293" s="279">
        <v>1707</v>
      </c>
      <c r="H293" s="272"/>
      <c r="I293" s="279">
        <v>-1963</v>
      </c>
      <c r="J293" s="272"/>
      <c r="K293" s="279">
        <v>-8978</v>
      </c>
      <c r="L293" s="272"/>
      <c r="M293" s="279">
        <v>-8678</v>
      </c>
    </row>
    <row r="294" spans="1:13" ht="21.6" customHeight="1" thickTop="1">
      <c r="A294" s="95" t="s">
        <v>273</v>
      </c>
      <c r="B294" s="25"/>
      <c r="C294" s="25"/>
      <c r="D294" s="25"/>
      <c r="E294" s="79"/>
      <c r="F294" s="25"/>
      <c r="G294" s="272"/>
      <c r="H294" s="272"/>
      <c r="I294" s="272"/>
      <c r="J294" s="272"/>
      <c r="K294" s="272"/>
      <c r="L294" s="272"/>
      <c r="M294" s="272"/>
    </row>
    <row r="295" spans="1:13" ht="21.6" customHeight="1">
      <c r="A295" s="95" t="s">
        <v>274</v>
      </c>
      <c r="B295" s="25" t="s">
        <v>275</v>
      </c>
      <c r="C295" s="25"/>
      <c r="D295" s="25"/>
      <c r="E295" s="79">
        <v>8</v>
      </c>
      <c r="F295" s="25"/>
      <c r="G295" s="272">
        <v>0</v>
      </c>
      <c r="H295" s="272"/>
      <c r="I295" s="272">
        <v>-56</v>
      </c>
      <c r="J295" s="272"/>
      <c r="K295" s="272">
        <v>0</v>
      </c>
      <c r="L295" s="272"/>
      <c r="M295" s="272">
        <v>0</v>
      </c>
    </row>
    <row r="296" spans="1:13" ht="21.6" customHeight="1">
      <c r="A296" s="95" t="s">
        <v>303</v>
      </c>
      <c r="B296" s="25"/>
      <c r="C296" s="25"/>
      <c r="D296" s="25"/>
      <c r="E296" s="79"/>
      <c r="F296" s="25"/>
      <c r="G296" s="325">
        <v>0</v>
      </c>
      <c r="H296" s="272"/>
      <c r="I296" s="325">
        <v>-56</v>
      </c>
      <c r="J296" s="272"/>
      <c r="K296" s="325">
        <v>0</v>
      </c>
      <c r="L296" s="272"/>
      <c r="M296" s="325">
        <v>0</v>
      </c>
    </row>
    <row r="297" spans="1:13" ht="21.6" customHeight="1" thickBot="1">
      <c r="A297" s="95" t="s">
        <v>271</v>
      </c>
      <c r="B297" s="25"/>
      <c r="C297" s="25"/>
      <c r="D297" s="25"/>
      <c r="E297" s="79"/>
      <c r="F297" s="25"/>
      <c r="G297" s="327">
        <v>1707</v>
      </c>
      <c r="H297" s="272"/>
      <c r="I297" s="327">
        <v>-2019</v>
      </c>
      <c r="J297" s="272"/>
      <c r="K297" s="327">
        <v>-8978</v>
      </c>
      <c r="L297" s="272"/>
      <c r="M297" s="327">
        <v>-8678</v>
      </c>
    </row>
    <row r="298" spans="1:13" ht="21.6" customHeight="1" thickTop="1">
      <c r="A298" s="95"/>
      <c r="B298" s="25"/>
      <c r="C298" s="25"/>
      <c r="D298" s="25"/>
      <c r="E298" s="79"/>
      <c r="F298" s="25"/>
      <c r="G298" s="328"/>
      <c r="H298" s="328"/>
      <c r="I298" s="328"/>
      <c r="J298" s="328"/>
      <c r="K298" s="328"/>
      <c r="L298" s="328"/>
      <c r="M298" s="328"/>
    </row>
    <row r="299" spans="1:13" ht="21.6" customHeight="1">
      <c r="A299" s="95"/>
      <c r="B299" s="25"/>
      <c r="C299" s="25"/>
      <c r="D299" s="25"/>
      <c r="E299" s="79"/>
      <c r="F299" s="25"/>
      <c r="G299" s="328"/>
      <c r="H299" s="328"/>
      <c r="I299" s="328"/>
      <c r="J299" s="328"/>
      <c r="K299" s="328"/>
      <c r="L299" s="328"/>
      <c r="M299" s="328"/>
    </row>
    <row r="300" spans="1:13" ht="21.6" customHeight="1">
      <c r="A300" s="95"/>
      <c r="B300" s="25"/>
      <c r="C300" s="25"/>
      <c r="D300" s="25"/>
      <c r="E300" s="79"/>
      <c r="F300" s="25"/>
      <c r="G300" s="328"/>
      <c r="H300" s="328"/>
      <c r="I300" s="328"/>
      <c r="J300" s="328"/>
      <c r="K300" s="328"/>
      <c r="L300" s="328"/>
      <c r="M300" s="328"/>
    </row>
    <row r="301" spans="1:13" ht="21.6" customHeight="1">
      <c r="A301" s="95"/>
      <c r="B301" s="25"/>
      <c r="C301" s="25"/>
      <c r="D301" s="25"/>
      <c r="E301" s="79"/>
      <c r="F301" s="25"/>
      <c r="G301" s="328"/>
      <c r="H301" s="328"/>
      <c r="I301" s="328"/>
      <c r="J301" s="328"/>
      <c r="K301" s="328"/>
      <c r="L301" s="328"/>
      <c r="M301" s="328"/>
    </row>
    <row r="302" spans="1:13" ht="21.6" customHeight="1">
      <c r="A302" s="95"/>
      <c r="B302" s="25"/>
      <c r="C302" s="25"/>
      <c r="D302" s="25"/>
      <c r="E302" s="79"/>
      <c r="F302" s="25"/>
      <c r="G302" s="328"/>
      <c r="H302" s="328"/>
      <c r="I302" s="328"/>
      <c r="J302" s="328"/>
      <c r="K302" s="328"/>
      <c r="L302" s="328"/>
      <c r="M302" s="328"/>
    </row>
    <row r="303" spans="1:13" ht="21.6" customHeight="1">
      <c r="A303" s="95"/>
      <c r="B303" s="25"/>
      <c r="C303" s="25"/>
      <c r="D303" s="25"/>
      <c r="E303" s="79"/>
      <c r="F303" s="25"/>
      <c r="G303" s="328"/>
      <c r="H303" s="328"/>
      <c r="I303" s="328"/>
      <c r="J303" s="328"/>
      <c r="K303" s="328"/>
      <c r="L303" s="328"/>
      <c r="M303" s="328"/>
    </row>
    <row r="304" spans="1:13" ht="23.25">
      <c r="A304" s="80" t="s">
        <v>54</v>
      </c>
      <c r="B304" s="95"/>
      <c r="C304" s="25"/>
      <c r="D304" s="25"/>
      <c r="E304" s="25"/>
      <c r="F304" s="25"/>
      <c r="G304" s="199"/>
      <c r="H304" s="199"/>
      <c r="I304" s="199"/>
      <c r="J304" s="199"/>
      <c r="K304" s="199"/>
      <c r="L304" s="199"/>
      <c r="M304" s="329" t="s">
        <v>229</v>
      </c>
    </row>
    <row r="305" spans="1:13" ht="21.6" customHeight="1">
      <c r="A305" s="25"/>
      <c r="B305" s="25"/>
      <c r="C305" s="25"/>
      <c r="D305" s="25"/>
      <c r="E305" s="25"/>
      <c r="F305" s="25"/>
      <c r="G305" s="25"/>
      <c r="H305" s="25"/>
      <c r="I305" s="25"/>
      <c r="J305" s="25"/>
      <c r="K305" s="25"/>
      <c r="L305" s="25"/>
      <c r="M305" s="81" t="s">
        <v>50</v>
      </c>
    </row>
    <row r="306" spans="1:13" ht="21.6" customHeight="1">
      <c r="A306" s="25"/>
      <c r="B306" s="25"/>
      <c r="C306" s="25"/>
      <c r="D306" s="25"/>
      <c r="E306" s="25"/>
      <c r="F306" s="25"/>
      <c r="G306" s="25"/>
      <c r="H306" s="25"/>
      <c r="I306" s="25"/>
      <c r="J306" s="25"/>
      <c r="K306" s="25"/>
      <c r="L306" s="25"/>
      <c r="M306" s="81" t="s">
        <v>51</v>
      </c>
    </row>
    <row r="307" spans="1:13" ht="23.25">
      <c r="A307" s="77" t="s">
        <v>251</v>
      </c>
      <c r="B307" s="24"/>
      <c r="C307" s="24"/>
      <c r="D307" s="24"/>
      <c r="E307" s="24"/>
      <c r="F307" s="24"/>
      <c r="G307" s="24"/>
      <c r="H307" s="24"/>
      <c r="I307" s="24"/>
      <c r="J307" s="24"/>
      <c r="K307" s="24"/>
      <c r="L307" s="24"/>
      <c r="M307" s="24"/>
    </row>
    <row r="308" spans="1:13" ht="23.25">
      <c r="A308" s="82" t="s">
        <v>277</v>
      </c>
      <c r="B308" s="24"/>
      <c r="C308" s="24"/>
      <c r="D308" s="24"/>
      <c r="E308" s="24"/>
      <c r="F308" s="24"/>
      <c r="G308" s="24"/>
      <c r="H308" s="24"/>
      <c r="I308" s="24"/>
      <c r="J308" s="24"/>
      <c r="K308" s="24"/>
      <c r="L308" s="24"/>
      <c r="M308" s="24"/>
    </row>
    <row r="309" spans="1:13" ht="23.25">
      <c r="A309" s="83" t="s">
        <v>368</v>
      </c>
      <c r="B309" s="24"/>
      <c r="C309" s="24"/>
      <c r="D309" s="24"/>
      <c r="E309" s="24"/>
      <c r="F309" s="24"/>
      <c r="G309" s="24"/>
      <c r="H309" s="24"/>
      <c r="I309" s="24"/>
      <c r="J309" s="24"/>
      <c r="K309" s="24"/>
      <c r="L309" s="24"/>
      <c r="M309" s="24"/>
    </row>
    <row r="310" spans="1:13" ht="21.6" customHeight="1">
      <c r="A310" s="25"/>
      <c r="B310" s="25"/>
      <c r="C310" s="25"/>
      <c r="D310" s="25"/>
      <c r="E310" s="27"/>
      <c r="F310" s="25"/>
      <c r="G310" s="34" t="s">
        <v>322</v>
      </c>
      <c r="H310" s="34"/>
      <c r="I310" s="34"/>
      <c r="J310" s="34"/>
      <c r="K310" s="34"/>
      <c r="L310" s="34"/>
      <c r="M310" s="34"/>
    </row>
    <row r="311" spans="1:13" ht="21.6" customHeight="1">
      <c r="A311" s="25"/>
      <c r="B311" s="25"/>
      <c r="C311" s="25"/>
      <c r="D311" s="25"/>
      <c r="E311" s="27"/>
      <c r="F311" s="25"/>
      <c r="G311" s="350" t="s">
        <v>1</v>
      </c>
      <c r="H311" s="350"/>
      <c r="I311" s="350"/>
      <c r="J311" s="25"/>
      <c r="K311" s="34" t="s">
        <v>48</v>
      </c>
      <c r="L311" s="35"/>
      <c r="M311" s="35"/>
    </row>
    <row r="312" spans="1:13" ht="21.6" customHeight="1">
      <c r="A312" s="25"/>
      <c r="B312" s="25"/>
      <c r="C312" s="25"/>
      <c r="D312" s="25"/>
      <c r="E312" s="27"/>
      <c r="F312" s="25"/>
      <c r="G312" s="44">
        <v>2564</v>
      </c>
      <c r="H312" s="157"/>
      <c r="I312" s="44">
        <v>2563</v>
      </c>
      <c r="J312" s="84"/>
      <c r="K312" s="44">
        <v>2564</v>
      </c>
      <c r="L312" s="72"/>
      <c r="M312" s="44">
        <v>2563</v>
      </c>
    </row>
    <row r="313" spans="1:13" ht="21.6" customHeight="1">
      <c r="A313" s="25"/>
      <c r="B313" s="25"/>
      <c r="C313" s="25"/>
      <c r="D313" s="25"/>
      <c r="E313" s="84"/>
      <c r="F313" s="25"/>
      <c r="G313" s="89"/>
      <c r="H313" s="25"/>
      <c r="I313" s="335" t="s">
        <v>320</v>
      </c>
      <c r="J313" s="25"/>
      <c r="K313" s="89"/>
      <c r="L313" s="25"/>
      <c r="M313" s="335" t="s">
        <v>320</v>
      </c>
    </row>
    <row r="314" spans="1:13" ht="21.6" customHeight="1">
      <c r="A314" s="25"/>
      <c r="B314" s="25"/>
      <c r="C314" s="25"/>
      <c r="D314" s="25"/>
      <c r="E314" s="165"/>
      <c r="F314" s="25"/>
      <c r="G314" s="44"/>
      <c r="H314" s="157"/>
      <c r="I314" s="44"/>
      <c r="J314" s="84"/>
      <c r="K314" s="217"/>
      <c r="L314" s="72"/>
      <c r="M314" s="44"/>
    </row>
    <row r="315" spans="1:13" ht="21.6" customHeight="1">
      <c r="A315" s="95" t="s">
        <v>195</v>
      </c>
      <c r="B315" s="25"/>
      <c r="C315" s="25"/>
      <c r="D315" s="25"/>
      <c r="E315" s="79"/>
      <c r="F315" s="25"/>
      <c r="G315" s="147"/>
      <c r="H315" s="147"/>
      <c r="I315" s="147"/>
      <c r="J315" s="147"/>
      <c r="K315" s="147"/>
      <c r="L315" s="147"/>
      <c r="M315" s="147"/>
    </row>
    <row r="316" spans="1:13" ht="21.6" customHeight="1">
      <c r="A316" s="95"/>
      <c r="B316" s="25" t="s">
        <v>100</v>
      </c>
      <c r="C316" s="25"/>
      <c r="D316" s="25"/>
      <c r="E316" s="79"/>
      <c r="F316" s="25"/>
      <c r="G316" s="60">
        <v>1856</v>
      </c>
      <c r="H316" s="60"/>
      <c r="I316" s="60">
        <v>-1284</v>
      </c>
      <c r="J316" s="60"/>
      <c r="K316" s="60">
        <v>-8978</v>
      </c>
      <c r="L316" s="60"/>
      <c r="M316" s="60">
        <v>-8678</v>
      </c>
    </row>
    <row r="317" spans="1:13" ht="21.6" customHeight="1">
      <c r="A317" s="95"/>
      <c r="B317" s="25" t="s">
        <v>101</v>
      </c>
      <c r="C317" s="25"/>
      <c r="D317" s="25"/>
      <c r="E317" s="79"/>
      <c r="F317" s="25"/>
      <c r="G317" s="23">
        <v>-149</v>
      </c>
      <c r="H317" s="23"/>
      <c r="I317" s="23">
        <v>-735</v>
      </c>
      <c r="J317" s="23"/>
      <c r="K317" s="23">
        <v>0</v>
      </c>
      <c r="L317" s="23"/>
      <c r="M317" s="23">
        <v>0</v>
      </c>
    </row>
    <row r="318" spans="1:13" ht="21.6" customHeight="1" thickBot="1">
      <c r="A318" s="95"/>
      <c r="B318" s="25"/>
      <c r="C318" s="25"/>
      <c r="D318" s="25"/>
      <c r="E318" s="79"/>
      <c r="F318" s="25"/>
      <c r="G318" s="36">
        <v>1707</v>
      </c>
      <c r="H318" s="23"/>
      <c r="I318" s="36">
        <v>-2019</v>
      </c>
      <c r="J318" s="23"/>
      <c r="K318" s="36">
        <v>-8978</v>
      </c>
      <c r="L318" s="23"/>
      <c r="M318" s="36">
        <v>-8678</v>
      </c>
    </row>
    <row r="319" spans="1:13" ht="21.6" customHeight="1" thickTop="1">
      <c r="A319" s="95"/>
      <c r="B319" s="25"/>
      <c r="C319" s="25"/>
      <c r="D319" s="25"/>
      <c r="E319" s="79"/>
      <c r="F319" s="25"/>
      <c r="G319" s="147"/>
      <c r="H319" s="147"/>
      <c r="I319" s="147"/>
      <c r="J319" s="147"/>
      <c r="K319" s="147"/>
      <c r="L319" s="147"/>
      <c r="M319" s="147"/>
    </row>
    <row r="320" spans="1:13" ht="21.6" customHeight="1">
      <c r="A320" s="95" t="s">
        <v>276</v>
      </c>
      <c r="B320" s="25"/>
      <c r="C320" s="25"/>
      <c r="D320" s="25"/>
      <c r="E320" s="79"/>
      <c r="F320" s="25"/>
      <c r="G320" s="25"/>
      <c r="H320" s="25"/>
      <c r="I320" s="25"/>
      <c r="J320" s="25"/>
      <c r="K320" s="25"/>
      <c r="L320" s="25"/>
      <c r="M320" s="25"/>
    </row>
    <row r="321" spans="1:13" ht="21.6" customHeight="1">
      <c r="A321" s="95"/>
      <c r="B321" s="95" t="s">
        <v>323</v>
      </c>
      <c r="C321" s="25"/>
      <c r="D321" s="25"/>
      <c r="E321" s="79"/>
      <c r="F321" s="25"/>
      <c r="G321" s="25"/>
      <c r="H321" s="25"/>
      <c r="I321" s="25"/>
      <c r="J321" s="25"/>
      <c r="K321" s="25"/>
      <c r="L321" s="25"/>
      <c r="M321" s="25"/>
    </row>
    <row r="322" spans="1:13" ht="21.6" customHeight="1">
      <c r="A322" s="95"/>
      <c r="B322" s="25"/>
      <c r="C322" s="25" t="s">
        <v>278</v>
      </c>
      <c r="D322" s="25"/>
      <c r="E322" s="79"/>
      <c r="F322" s="25"/>
      <c r="G322" s="235">
        <v>2.3199127857787098E-3</v>
      </c>
      <c r="H322" s="235"/>
      <c r="I322" s="235">
        <v>-1.6049396642994953E-3</v>
      </c>
      <c r="J322" s="218"/>
      <c r="K322" s="235">
        <v>-1.1222078120000676E-2</v>
      </c>
      <c r="L322" s="235"/>
      <c r="M322" s="235">
        <v>-1.0947092217126963E-2</v>
      </c>
    </row>
    <row r="323" spans="1:13" ht="21.6" customHeight="1">
      <c r="A323" s="95"/>
      <c r="B323" s="25"/>
      <c r="C323" s="25" t="s">
        <v>275</v>
      </c>
      <c r="D323" s="25"/>
      <c r="E323" s="79"/>
      <c r="F323" s="25"/>
      <c r="G323" s="235">
        <v>0</v>
      </c>
      <c r="H323" s="235"/>
      <c r="I323" s="235">
        <v>-6.9997368536426583E-5</v>
      </c>
      <c r="J323" s="218"/>
      <c r="K323" s="235">
        <v>0</v>
      </c>
      <c r="L323" s="235"/>
      <c r="M323" s="235">
        <v>0</v>
      </c>
    </row>
    <row r="324" spans="1:13" ht="21.6" customHeight="1">
      <c r="A324" s="95"/>
      <c r="B324" s="95"/>
      <c r="C324" s="25" t="s">
        <v>324</v>
      </c>
      <c r="D324" s="25"/>
      <c r="E324" s="79"/>
      <c r="F324" s="25"/>
      <c r="G324" s="23">
        <v>800030075</v>
      </c>
      <c r="H324" s="23"/>
      <c r="I324" s="23">
        <v>800030075</v>
      </c>
      <c r="J324" s="25"/>
      <c r="K324" s="23">
        <v>800030075</v>
      </c>
      <c r="L324" s="23"/>
      <c r="M324" s="23">
        <v>800030075</v>
      </c>
    </row>
    <row r="325" spans="1:13" ht="21.6" customHeight="1">
      <c r="A325" s="95"/>
      <c r="B325" s="25"/>
      <c r="C325" s="25"/>
      <c r="D325" s="25"/>
      <c r="E325" s="79"/>
      <c r="F325" s="25"/>
      <c r="G325" s="147"/>
      <c r="H325" s="147"/>
      <c r="I325" s="147"/>
      <c r="J325" s="147"/>
      <c r="K325" s="147"/>
      <c r="L325" s="147"/>
      <c r="M325" s="147"/>
    </row>
    <row r="326" spans="1:13" ht="21.6" customHeight="1">
      <c r="A326" s="95"/>
      <c r="B326" s="25"/>
      <c r="C326" s="25"/>
      <c r="D326" s="25"/>
      <c r="E326" s="79"/>
      <c r="F326" s="25"/>
      <c r="G326" s="147"/>
      <c r="H326" s="147"/>
      <c r="I326" s="147"/>
      <c r="J326" s="147"/>
      <c r="K326" s="147"/>
      <c r="L326" s="147"/>
      <c r="M326" s="147"/>
    </row>
    <row r="327" spans="1:13" ht="21.6" customHeight="1">
      <c r="A327" s="95"/>
      <c r="B327" s="25"/>
      <c r="C327" s="25"/>
      <c r="D327" s="25"/>
      <c r="E327" s="79"/>
      <c r="F327" s="25"/>
      <c r="G327" s="147"/>
      <c r="H327" s="147"/>
      <c r="I327" s="147"/>
      <c r="J327" s="147"/>
      <c r="K327" s="147"/>
      <c r="L327" s="147"/>
      <c r="M327" s="147"/>
    </row>
    <row r="328" spans="1:13" ht="21.6" customHeight="1">
      <c r="A328" s="95"/>
      <c r="B328" s="25"/>
      <c r="C328" s="25"/>
      <c r="D328" s="25"/>
      <c r="E328" s="79"/>
      <c r="F328" s="25"/>
      <c r="G328" s="147"/>
      <c r="H328" s="147"/>
      <c r="I328" s="147"/>
      <c r="J328" s="147"/>
      <c r="K328" s="147"/>
      <c r="L328" s="147"/>
      <c r="M328" s="147"/>
    </row>
    <row r="329" spans="1:13" ht="21.6" customHeight="1">
      <c r="A329" s="95"/>
      <c r="B329" s="25"/>
      <c r="C329" s="25"/>
      <c r="D329" s="25"/>
      <c r="E329" s="79"/>
      <c r="F329" s="25"/>
      <c r="G329" s="147"/>
      <c r="H329" s="147"/>
      <c r="I329" s="147"/>
      <c r="J329" s="147"/>
      <c r="K329" s="147"/>
      <c r="L329" s="147"/>
      <c r="M329" s="147"/>
    </row>
    <row r="330" spans="1:13" ht="21.6" customHeight="1">
      <c r="A330" s="95"/>
      <c r="B330" s="25"/>
      <c r="C330" s="25"/>
      <c r="D330" s="25"/>
      <c r="E330" s="79"/>
      <c r="F330" s="25"/>
      <c r="G330" s="147"/>
      <c r="H330" s="147"/>
      <c r="I330" s="147"/>
      <c r="J330" s="147"/>
      <c r="K330" s="147"/>
      <c r="L330" s="147"/>
      <c r="M330" s="147"/>
    </row>
    <row r="331" spans="1:13" ht="21.6" customHeight="1">
      <c r="A331" s="95"/>
      <c r="B331" s="25"/>
      <c r="C331" s="25"/>
      <c r="D331" s="25"/>
      <c r="E331" s="79"/>
      <c r="F331" s="25"/>
      <c r="G331" s="147"/>
      <c r="H331" s="147"/>
      <c r="I331" s="147"/>
      <c r="J331" s="147"/>
      <c r="K331" s="147"/>
      <c r="L331" s="147"/>
      <c r="M331" s="147"/>
    </row>
    <row r="332" spans="1:13" ht="21.6" customHeight="1">
      <c r="A332" s="95"/>
      <c r="B332" s="25"/>
      <c r="C332" s="25"/>
      <c r="D332" s="25"/>
      <c r="E332" s="79"/>
      <c r="F332" s="25"/>
      <c r="G332" s="147"/>
      <c r="H332" s="147"/>
      <c r="I332" s="147"/>
      <c r="J332" s="147"/>
      <c r="K332" s="147"/>
      <c r="L332" s="147"/>
      <c r="M332" s="147"/>
    </row>
    <row r="333" spans="1:13" ht="21.6" customHeight="1">
      <c r="A333" s="95"/>
      <c r="B333" s="25"/>
      <c r="C333" s="25"/>
      <c r="D333" s="25"/>
      <c r="E333" s="79"/>
      <c r="F333" s="25"/>
      <c r="G333" s="147"/>
      <c r="H333" s="147"/>
      <c r="I333" s="147"/>
      <c r="J333" s="147"/>
      <c r="K333" s="147"/>
      <c r="L333" s="147"/>
      <c r="M333" s="147"/>
    </row>
    <row r="334" spans="1:13" ht="21.6" customHeight="1">
      <c r="A334" s="95"/>
      <c r="B334" s="25"/>
      <c r="C334" s="25"/>
      <c r="D334" s="25"/>
      <c r="E334" s="79"/>
      <c r="F334" s="25"/>
      <c r="G334" s="147"/>
      <c r="H334" s="147"/>
      <c r="I334" s="147"/>
      <c r="J334" s="147"/>
      <c r="K334" s="147"/>
      <c r="L334" s="147"/>
      <c r="M334" s="147"/>
    </row>
    <row r="335" spans="1:13" ht="21.6" customHeight="1">
      <c r="A335" s="95"/>
      <c r="B335" s="25"/>
      <c r="C335" s="25"/>
      <c r="D335" s="25"/>
      <c r="E335" s="79"/>
      <c r="F335" s="25"/>
      <c r="G335" s="147"/>
      <c r="H335" s="147"/>
      <c r="I335" s="147"/>
      <c r="J335" s="147"/>
      <c r="K335" s="147"/>
      <c r="L335" s="147"/>
      <c r="M335" s="147"/>
    </row>
    <row r="336" spans="1:13" ht="21.6" customHeight="1">
      <c r="A336" s="95"/>
      <c r="B336" s="25"/>
      <c r="C336" s="25"/>
      <c r="D336" s="25"/>
      <c r="E336" s="79"/>
      <c r="F336" s="25"/>
      <c r="G336" s="147"/>
      <c r="H336" s="147"/>
      <c r="I336" s="147"/>
      <c r="J336" s="147"/>
      <c r="K336" s="147"/>
      <c r="L336" s="147"/>
      <c r="M336" s="147"/>
    </row>
    <row r="337" spans="1:13" ht="21.6" customHeight="1">
      <c r="A337" s="95"/>
      <c r="B337" s="25"/>
      <c r="C337" s="25"/>
      <c r="D337" s="25"/>
      <c r="E337" s="79"/>
      <c r="F337" s="25"/>
      <c r="G337" s="147"/>
      <c r="H337" s="147"/>
      <c r="I337" s="147"/>
      <c r="J337" s="147"/>
      <c r="K337" s="147"/>
      <c r="L337" s="147"/>
      <c r="M337" s="147"/>
    </row>
    <row r="338" spans="1:13" ht="21.6" customHeight="1">
      <c r="A338" s="95"/>
      <c r="B338" s="25"/>
      <c r="C338" s="25"/>
      <c r="D338" s="25"/>
      <c r="E338" s="79"/>
      <c r="F338" s="25"/>
      <c r="G338" s="147"/>
      <c r="H338" s="147"/>
      <c r="I338" s="147"/>
      <c r="J338" s="147"/>
      <c r="K338" s="147"/>
      <c r="L338" s="147"/>
      <c r="M338" s="147"/>
    </row>
    <row r="339" spans="1:13" ht="21.6" customHeight="1">
      <c r="A339" s="95"/>
      <c r="B339" s="25"/>
      <c r="C339" s="25"/>
      <c r="D339" s="25"/>
      <c r="E339" s="79"/>
      <c r="F339" s="25"/>
      <c r="G339" s="147"/>
      <c r="H339" s="147"/>
      <c r="I339" s="147"/>
      <c r="J339" s="147"/>
      <c r="K339" s="147"/>
      <c r="L339" s="147"/>
      <c r="M339" s="147"/>
    </row>
    <row r="340" spans="1:13" ht="21.6" customHeight="1">
      <c r="A340" s="95"/>
      <c r="B340" s="25"/>
      <c r="C340" s="25"/>
      <c r="D340" s="25"/>
      <c r="E340" s="79"/>
      <c r="F340" s="25"/>
      <c r="G340" s="147"/>
      <c r="H340" s="147"/>
      <c r="I340" s="147"/>
      <c r="J340" s="147"/>
      <c r="K340" s="147"/>
      <c r="L340" s="147"/>
      <c r="M340" s="147"/>
    </row>
    <row r="341" spans="1:13" ht="21.6" customHeight="1">
      <c r="A341" s="95"/>
      <c r="B341" s="25"/>
      <c r="C341" s="25"/>
      <c r="D341" s="25"/>
      <c r="E341" s="79"/>
      <c r="F341" s="25"/>
      <c r="G341" s="147"/>
      <c r="H341" s="147"/>
      <c r="I341" s="147"/>
      <c r="J341" s="147"/>
      <c r="K341" s="147"/>
      <c r="L341" s="147"/>
      <c r="M341" s="147"/>
    </row>
    <row r="342" spans="1:13" ht="21.6" customHeight="1">
      <c r="A342" s="95"/>
      <c r="B342" s="25"/>
      <c r="C342" s="25"/>
      <c r="D342" s="25"/>
      <c r="E342" s="79"/>
      <c r="F342" s="25"/>
      <c r="G342" s="147"/>
      <c r="H342" s="147"/>
      <c r="I342" s="147"/>
      <c r="J342" s="147"/>
      <c r="K342" s="147"/>
      <c r="L342" s="147"/>
      <c r="M342" s="147"/>
    </row>
    <row r="343" spans="1:13" ht="21.6" customHeight="1">
      <c r="A343" s="95"/>
      <c r="B343" s="25"/>
      <c r="C343" s="25"/>
      <c r="D343" s="25"/>
      <c r="E343" s="79"/>
      <c r="F343" s="25"/>
      <c r="G343" s="147"/>
      <c r="H343" s="147"/>
      <c r="I343" s="147"/>
      <c r="J343" s="147"/>
      <c r="K343" s="147"/>
      <c r="L343" s="147"/>
      <c r="M343" s="147"/>
    </row>
    <row r="344" spans="1:13" ht="21.6" customHeight="1">
      <c r="A344" s="95"/>
      <c r="B344" s="25"/>
      <c r="C344" s="25"/>
      <c r="D344" s="25"/>
      <c r="E344" s="79"/>
      <c r="F344" s="25"/>
      <c r="G344" s="147"/>
      <c r="H344" s="147"/>
      <c r="I344" s="147"/>
      <c r="J344" s="147"/>
      <c r="K344" s="147"/>
      <c r="L344" s="147"/>
      <c r="M344" s="147"/>
    </row>
    <row r="345" spans="1:13" ht="21.6" customHeight="1">
      <c r="A345" s="95"/>
      <c r="B345" s="25"/>
      <c r="C345" s="25"/>
      <c r="D345" s="25"/>
      <c r="E345" s="79"/>
      <c r="F345" s="25"/>
      <c r="G345" s="147"/>
      <c r="H345" s="147"/>
      <c r="I345" s="147"/>
      <c r="J345" s="147"/>
      <c r="K345" s="147"/>
      <c r="L345" s="147"/>
      <c r="M345" s="147"/>
    </row>
    <row r="346" spans="1:13" ht="21.6" customHeight="1">
      <c r="A346" s="95"/>
      <c r="B346" s="25"/>
      <c r="C346" s="25"/>
      <c r="D346" s="25"/>
      <c r="E346" s="79"/>
      <c r="F346" s="25"/>
      <c r="G346" s="147"/>
      <c r="H346" s="147"/>
      <c r="I346" s="147"/>
      <c r="J346" s="147"/>
      <c r="K346" s="147"/>
      <c r="L346" s="147"/>
      <c r="M346" s="147"/>
    </row>
    <row r="347" spans="1:13" ht="21.6" customHeight="1">
      <c r="A347" s="95"/>
      <c r="B347" s="25"/>
      <c r="C347" s="25"/>
      <c r="D347" s="25"/>
      <c r="E347" s="79"/>
      <c r="F347" s="25"/>
      <c r="G347" s="147"/>
      <c r="H347" s="147"/>
      <c r="I347" s="147"/>
      <c r="J347" s="147"/>
      <c r="K347" s="147"/>
      <c r="L347" s="147"/>
      <c r="M347" s="147"/>
    </row>
    <row r="348" spans="1:13" ht="23.25">
      <c r="A348" s="80" t="s">
        <v>54</v>
      </c>
      <c r="B348" s="95"/>
      <c r="C348" s="25"/>
      <c r="D348" s="25"/>
      <c r="E348" s="25"/>
      <c r="F348" s="25"/>
      <c r="G348" s="25"/>
      <c r="H348" s="25"/>
      <c r="I348" s="25"/>
      <c r="J348" s="25"/>
      <c r="K348" s="25"/>
      <c r="L348" s="25"/>
      <c r="M348" s="20" t="s">
        <v>226</v>
      </c>
    </row>
    <row r="349" spans="1:13" ht="21.6" customHeight="1">
      <c r="A349" s="113"/>
      <c r="B349" s="113"/>
      <c r="C349" s="113"/>
      <c r="D349" s="113"/>
      <c r="E349" s="113"/>
      <c r="F349" s="113"/>
      <c r="G349" s="113"/>
      <c r="H349" s="113"/>
      <c r="I349" s="113"/>
      <c r="J349" s="113"/>
      <c r="K349" s="113"/>
      <c r="L349" s="113"/>
      <c r="M349" s="114" t="s">
        <v>50</v>
      </c>
    </row>
    <row r="350" spans="1:13" ht="21.6" customHeight="1">
      <c r="A350" s="113"/>
      <c r="B350" s="113"/>
      <c r="C350" s="113"/>
      <c r="D350" s="113"/>
      <c r="E350" s="113"/>
      <c r="F350" s="113"/>
      <c r="G350" s="113"/>
      <c r="H350" s="113"/>
      <c r="I350" s="113"/>
      <c r="J350" s="113"/>
      <c r="K350" s="113"/>
      <c r="L350" s="113"/>
      <c r="M350" s="114" t="s">
        <v>51</v>
      </c>
    </row>
    <row r="351" spans="1:13" ht="23.25">
      <c r="A351" s="369" t="s">
        <v>251</v>
      </c>
      <c r="B351" s="369"/>
      <c r="C351" s="369"/>
      <c r="D351" s="369"/>
      <c r="E351" s="369"/>
      <c r="F351" s="369"/>
      <c r="G351" s="369"/>
      <c r="H351" s="369"/>
      <c r="I351" s="369"/>
      <c r="J351" s="369"/>
      <c r="K351" s="369"/>
      <c r="L351" s="369"/>
      <c r="M351" s="369"/>
    </row>
    <row r="352" spans="1:13" ht="23.25">
      <c r="A352" s="370" t="s">
        <v>105</v>
      </c>
      <c r="B352" s="370"/>
      <c r="C352" s="370"/>
      <c r="D352" s="370"/>
      <c r="E352" s="370"/>
      <c r="F352" s="370"/>
      <c r="G352" s="370"/>
      <c r="H352" s="370"/>
      <c r="I352" s="370"/>
      <c r="J352" s="370"/>
      <c r="K352" s="370"/>
      <c r="L352" s="370"/>
      <c r="M352" s="370"/>
    </row>
    <row r="353" spans="1:13" ht="23.25">
      <c r="A353" s="371" t="s">
        <v>368</v>
      </c>
      <c r="B353" s="371"/>
      <c r="C353" s="371"/>
      <c r="D353" s="371"/>
      <c r="E353" s="371"/>
      <c r="F353" s="371"/>
      <c r="G353" s="371"/>
      <c r="H353" s="371"/>
      <c r="I353" s="371"/>
      <c r="J353" s="371"/>
      <c r="K353" s="371"/>
      <c r="L353" s="371"/>
      <c r="M353" s="371"/>
    </row>
    <row r="354" spans="1:13" ht="21.6" customHeight="1">
      <c r="A354" s="113"/>
      <c r="B354" s="113"/>
      <c r="C354" s="113"/>
      <c r="D354" s="113"/>
      <c r="E354" s="113"/>
      <c r="F354" s="113"/>
      <c r="G354" s="120" t="s">
        <v>49</v>
      </c>
      <c r="H354" s="120"/>
      <c r="I354" s="120"/>
      <c r="J354" s="120"/>
      <c r="K354" s="120"/>
      <c r="L354" s="120"/>
      <c r="M354" s="120"/>
    </row>
    <row r="355" spans="1:13" ht="21.6" customHeight="1">
      <c r="A355" s="113"/>
      <c r="B355" s="113"/>
      <c r="C355" s="113"/>
      <c r="D355" s="113"/>
      <c r="E355" s="113"/>
      <c r="F355" s="113"/>
      <c r="G355" s="367" t="s">
        <v>1</v>
      </c>
      <c r="H355" s="367"/>
      <c r="I355" s="367"/>
      <c r="J355" s="113"/>
      <c r="K355" s="367" t="s">
        <v>48</v>
      </c>
      <c r="L355" s="367"/>
      <c r="M355" s="367"/>
    </row>
    <row r="356" spans="1:13" ht="21.6" customHeight="1">
      <c r="A356" s="113"/>
      <c r="B356" s="113"/>
      <c r="C356" s="113"/>
      <c r="D356" s="113"/>
      <c r="E356" s="113"/>
      <c r="F356" s="113"/>
      <c r="G356" s="44">
        <v>2564</v>
      </c>
      <c r="H356" s="157"/>
      <c r="I356" s="44">
        <v>2563</v>
      </c>
      <c r="J356" s="84"/>
      <c r="K356" s="44">
        <v>2564</v>
      </c>
      <c r="L356" s="72"/>
      <c r="M356" s="44">
        <v>2563</v>
      </c>
    </row>
    <row r="357" spans="1:13" ht="21.6" customHeight="1">
      <c r="A357" s="113"/>
      <c r="B357" s="113"/>
      <c r="C357" s="113"/>
      <c r="D357" s="113"/>
      <c r="E357" s="113"/>
      <c r="F357" s="232"/>
      <c r="G357" s="89"/>
      <c r="H357" s="25"/>
      <c r="I357" s="335" t="s">
        <v>320</v>
      </c>
      <c r="J357" s="25"/>
      <c r="K357" s="89"/>
      <c r="L357" s="25"/>
      <c r="M357" s="335" t="s">
        <v>320</v>
      </c>
    </row>
    <row r="358" spans="1:13" ht="21.6" customHeight="1">
      <c r="A358" s="113"/>
      <c r="B358" s="113"/>
      <c r="C358" s="113"/>
      <c r="D358" s="113"/>
      <c r="E358" s="113"/>
      <c r="F358" s="119"/>
      <c r="G358" s="127"/>
      <c r="H358" s="127"/>
      <c r="I358" s="127"/>
      <c r="J358" s="127"/>
      <c r="K358" s="127"/>
      <c r="L358" s="127"/>
      <c r="M358" s="127"/>
    </row>
    <row r="359" spans="1:13" ht="21.6" customHeight="1">
      <c r="A359" s="128" t="s">
        <v>271</v>
      </c>
      <c r="B359" s="113"/>
      <c r="C359" s="113"/>
      <c r="D359" s="113"/>
      <c r="E359" s="113"/>
      <c r="F359" s="113"/>
      <c r="G359" s="129">
        <v>1707</v>
      </c>
      <c r="H359" s="129"/>
      <c r="I359" s="129">
        <v>-2019</v>
      </c>
      <c r="J359" s="129"/>
      <c r="K359" s="129">
        <v>-8978</v>
      </c>
      <c r="L359" s="129"/>
      <c r="M359" s="129">
        <v>-8678</v>
      </c>
    </row>
    <row r="360" spans="1:13" ht="21.6" customHeight="1">
      <c r="A360" s="128" t="s">
        <v>337</v>
      </c>
      <c r="B360" s="113"/>
      <c r="C360" s="113"/>
      <c r="D360" s="113"/>
      <c r="E360" s="163"/>
      <c r="F360" s="113"/>
      <c r="G360" s="129"/>
      <c r="H360" s="129"/>
      <c r="I360" s="129"/>
      <c r="J360" s="129"/>
      <c r="K360" s="129"/>
      <c r="L360" s="129"/>
      <c r="M360" s="129"/>
    </row>
    <row r="361" spans="1:13" ht="21.6" customHeight="1">
      <c r="A361" s="128"/>
      <c r="B361" s="113" t="s">
        <v>238</v>
      </c>
      <c r="C361" s="113"/>
      <c r="D361" s="113"/>
      <c r="E361" s="163"/>
      <c r="F361" s="113"/>
      <c r="G361" s="129"/>
      <c r="H361" s="129"/>
      <c r="I361" s="129"/>
      <c r="J361" s="129"/>
      <c r="K361" s="129"/>
      <c r="L361" s="129"/>
      <c r="M361" s="129"/>
    </row>
    <row r="362" spans="1:13" ht="21.6" customHeight="1">
      <c r="A362" s="113"/>
      <c r="B362" s="113"/>
      <c r="C362" s="128" t="s">
        <v>208</v>
      </c>
      <c r="D362" s="113"/>
      <c r="E362" s="113"/>
      <c r="F362" s="130"/>
      <c r="G362" s="210"/>
      <c r="H362" s="129"/>
      <c r="I362" s="210"/>
      <c r="J362" s="129"/>
      <c r="K362" s="210"/>
      <c r="L362" s="129"/>
      <c r="M362" s="210"/>
    </row>
    <row r="363" spans="1:13" ht="21.6" customHeight="1">
      <c r="A363" s="113"/>
      <c r="B363" s="113"/>
      <c r="C363" s="128"/>
      <c r="D363" s="128" t="s">
        <v>206</v>
      </c>
      <c r="E363" s="113"/>
      <c r="F363" s="130"/>
      <c r="G363" s="161">
        <v>0</v>
      </c>
      <c r="H363" s="129"/>
      <c r="I363" s="161">
        <v>-2002</v>
      </c>
      <c r="J363" s="129"/>
      <c r="K363" s="161">
        <v>0</v>
      </c>
      <c r="L363" s="129"/>
      <c r="M363" s="161">
        <v>-1724</v>
      </c>
    </row>
    <row r="364" spans="1:13" ht="21.6" customHeight="1">
      <c r="A364" s="113"/>
      <c r="B364" s="113"/>
      <c r="C364" s="128" t="s">
        <v>187</v>
      </c>
      <c r="D364" s="113"/>
      <c r="E364" s="113"/>
      <c r="F364" s="130"/>
      <c r="G364" s="159">
        <v>0</v>
      </c>
      <c r="H364" s="129"/>
      <c r="I364" s="159">
        <v>400</v>
      </c>
      <c r="J364" s="129"/>
      <c r="K364" s="159">
        <v>0</v>
      </c>
      <c r="L364" s="129"/>
      <c r="M364" s="159">
        <v>345</v>
      </c>
    </row>
    <row r="365" spans="1:13" ht="21.6" customHeight="1">
      <c r="A365" s="113"/>
      <c r="B365" s="113"/>
      <c r="C365" s="128" t="s">
        <v>208</v>
      </c>
      <c r="D365" s="113"/>
      <c r="E365" s="113"/>
      <c r="F365" s="130"/>
      <c r="G365" s="129"/>
      <c r="H365" s="129"/>
      <c r="I365" s="129"/>
      <c r="J365" s="129"/>
      <c r="K365" s="129"/>
      <c r="L365" s="129"/>
      <c r="M365" s="129"/>
    </row>
    <row r="366" spans="1:13" ht="21.6" customHeight="1">
      <c r="A366" s="113"/>
      <c r="B366" s="113"/>
      <c r="C366" s="128"/>
      <c r="D366" s="128" t="s">
        <v>207</v>
      </c>
      <c r="E366" s="128"/>
      <c r="F366" s="130"/>
      <c r="G366" s="129">
        <v>0</v>
      </c>
      <c r="H366" s="129"/>
      <c r="I366" s="129">
        <v>-1602</v>
      </c>
      <c r="J366" s="129"/>
      <c r="K366" s="129">
        <v>0</v>
      </c>
      <c r="L366" s="129"/>
      <c r="M366" s="129">
        <v>-1379</v>
      </c>
    </row>
    <row r="367" spans="1:13" ht="21.6" customHeight="1">
      <c r="A367" s="113"/>
      <c r="B367" s="113" t="s">
        <v>304</v>
      </c>
      <c r="C367" s="128"/>
      <c r="D367" s="113"/>
      <c r="E367" s="113"/>
      <c r="F367" s="113"/>
      <c r="G367" s="131">
        <v>0</v>
      </c>
      <c r="H367" s="129"/>
      <c r="I367" s="131">
        <v>-1602</v>
      </c>
      <c r="J367" s="129"/>
      <c r="K367" s="131">
        <v>0</v>
      </c>
      <c r="L367" s="129"/>
      <c r="M367" s="131">
        <v>-1379</v>
      </c>
    </row>
    <row r="368" spans="1:13" ht="21.6" customHeight="1">
      <c r="A368" s="113"/>
      <c r="B368" s="113"/>
      <c r="C368" s="128"/>
      <c r="D368" s="113"/>
      <c r="E368" s="113"/>
      <c r="F368" s="113"/>
      <c r="G368" s="129"/>
      <c r="H368" s="129"/>
      <c r="I368" s="129"/>
      <c r="J368" s="129"/>
      <c r="K368" s="129"/>
      <c r="L368" s="129"/>
      <c r="M368" s="129"/>
    </row>
    <row r="369" spans="1:13" ht="21.6" customHeight="1" thickBot="1">
      <c r="A369" s="113"/>
      <c r="B369" s="128" t="s">
        <v>216</v>
      </c>
      <c r="C369" s="113"/>
      <c r="D369" s="113"/>
      <c r="E369" s="113"/>
      <c r="F369" s="113"/>
      <c r="G369" s="132">
        <v>1707</v>
      </c>
      <c r="H369" s="129"/>
      <c r="I369" s="132">
        <v>-3621</v>
      </c>
      <c r="J369" s="129"/>
      <c r="K369" s="132">
        <v>-8978</v>
      </c>
      <c r="L369" s="129"/>
      <c r="M369" s="132">
        <v>-10057</v>
      </c>
    </row>
    <row r="370" spans="1:13" ht="21.6" customHeight="1" thickTop="1">
      <c r="A370" s="113"/>
      <c r="B370" s="128"/>
      <c r="C370" s="113"/>
      <c r="D370" s="113"/>
      <c r="E370" s="113"/>
      <c r="F370" s="113"/>
      <c r="G370" s="129"/>
      <c r="H370" s="129"/>
      <c r="I370" s="129"/>
      <c r="J370" s="129"/>
      <c r="K370" s="129"/>
      <c r="L370" s="129"/>
      <c r="M370" s="129"/>
    </row>
    <row r="371" spans="1:13" ht="21.6" customHeight="1">
      <c r="A371" s="113"/>
      <c r="B371" s="113" t="s">
        <v>196</v>
      </c>
      <c r="C371" s="113"/>
      <c r="D371" s="113"/>
      <c r="E371" s="113"/>
      <c r="F371" s="113"/>
      <c r="G371" s="127"/>
      <c r="H371" s="127"/>
      <c r="I371" s="127"/>
      <c r="J371" s="127"/>
      <c r="K371" s="127"/>
      <c r="L371" s="127"/>
      <c r="M371" s="127"/>
    </row>
    <row r="372" spans="1:13" ht="21.6" customHeight="1">
      <c r="A372" s="113"/>
      <c r="B372" s="128"/>
      <c r="C372" s="113" t="s">
        <v>100</v>
      </c>
      <c r="D372" s="113"/>
      <c r="E372" s="113"/>
      <c r="F372" s="113"/>
      <c r="G372" s="129">
        <v>1856</v>
      </c>
      <c r="H372" s="129"/>
      <c r="I372" s="129">
        <v>-2974</v>
      </c>
      <c r="J372" s="129"/>
      <c r="K372" s="129">
        <v>-8978</v>
      </c>
      <c r="L372" s="129"/>
      <c r="M372" s="129">
        <v>-10057</v>
      </c>
    </row>
    <row r="373" spans="1:13" ht="21.6" customHeight="1">
      <c r="A373" s="113"/>
      <c r="B373" s="128"/>
      <c r="C373" s="113" t="s">
        <v>101</v>
      </c>
      <c r="D373" s="113"/>
      <c r="E373" s="113"/>
      <c r="F373" s="113"/>
      <c r="G373" s="141">
        <v>-149</v>
      </c>
      <c r="H373" s="127"/>
      <c r="I373" s="141">
        <v>-647</v>
      </c>
      <c r="J373" s="127"/>
      <c r="K373" s="141">
        <v>0</v>
      </c>
      <c r="L373" s="127"/>
      <c r="M373" s="141">
        <v>0</v>
      </c>
    </row>
    <row r="374" spans="1:13" ht="21.6" customHeight="1" thickBot="1">
      <c r="A374" s="113"/>
      <c r="B374" s="128"/>
      <c r="C374" s="113"/>
      <c r="D374" s="113"/>
      <c r="E374" s="113"/>
      <c r="F374" s="113"/>
      <c r="G374" s="132">
        <v>1707</v>
      </c>
      <c r="H374" s="127"/>
      <c r="I374" s="132">
        <v>-3621</v>
      </c>
      <c r="J374" s="127"/>
      <c r="K374" s="132">
        <v>-8978</v>
      </c>
      <c r="L374" s="127"/>
      <c r="M374" s="132">
        <v>-10057</v>
      </c>
    </row>
    <row r="375" spans="1:13" ht="21.6" customHeight="1" thickTop="1">
      <c r="A375" s="113"/>
      <c r="B375" s="113"/>
      <c r="C375" s="113"/>
      <c r="D375" s="113"/>
      <c r="E375" s="113"/>
      <c r="F375" s="113"/>
      <c r="G375" s="146"/>
      <c r="H375" s="209"/>
      <c r="I375" s="209"/>
      <c r="J375" s="209"/>
      <c r="K375" s="209"/>
      <c r="L375" s="209"/>
      <c r="M375" s="209"/>
    </row>
    <row r="376" spans="1:13" ht="21.6" customHeight="1">
      <c r="A376" s="113"/>
      <c r="B376" s="113"/>
      <c r="C376" s="113"/>
      <c r="D376" s="113"/>
      <c r="E376" s="113"/>
      <c r="F376" s="113"/>
      <c r="G376" s="146"/>
      <c r="H376" s="209"/>
      <c r="I376" s="209"/>
      <c r="J376" s="209"/>
      <c r="K376" s="209"/>
      <c r="L376" s="209"/>
      <c r="M376" s="209"/>
    </row>
    <row r="377" spans="1:13" ht="21.6" customHeight="1">
      <c r="A377" s="113"/>
      <c r="B377" s="113"/>
      <c r="C377" s="113"/>
      <c r="D377" s="113"/>
      <c r="E377" s="113"/>
      <c r="F377" s="113"/>
      <c r="G377" s="146"/>
      <c r="H377" s="209"/>
      <c r="I377" s="209"/>
      <c r="J377" s="209"/>
      <c r="K377" s="209"/>
      <c r="L377" s="209"/>
      <c r="M377" s="209"/>
    </row>
    <row r="378" spans="1:13" ht="21.6" customHeight="1">
      <c r="A378" s="113"/>
      <c r="B378" s="113"/>
      <c r="C378" s="113"/>
      <c r="D378" s="113"/>
      <c r="E378" s="113"/>
      <c r="F378" s="113"/>
      <c r="G378" s="146"/>
      <c r="H378" s="209"/>
      <c r="I378" s="209"/>
      <c r="J378" s="209"/>
      <c r="K378" s="209"/>
      <c r="L378" s="209"/>
      <c r="M378" s="209"/>
    </row>
    <row r="379" spans="1:13" ht="21.6" customHeight="1">
      <c r="A379" s="113"/>
      <c r="B379" s="113"/>
      <c r="C379" s="113"/>
      <c r="D379" s="113"/>
      <c r="E379" s="113"/>
      <c r="F379" s="113"/>
      <c r="G379" s="146"/>
      <c r="H379" s="209"/>
      <c r="I379" s="209"/>
      <c r="J379" s="209"/>
      <c r="K379" s="209"/>
      <c r="L379" s="209"/>
      <c r="M379" s="209"/>
    </row>
    <row r="380" spans="1:13" ht="21.6" customHeight="1">
      <c r="A380" s="113"/>
      <c r="B380" s="113"/>
      <c r="C380" s="113"/>
      <c r="D380" s="113"/>
      <c r="E380" s="113"/>
      <c r="F380" s="113"/>
      <c r="G380" s="146"/>
      <c r="H380" s="209"/>
      <c r="I380" s="209"/>
      <c r="J380" s="209"/>
      <c r="K380" s="209"/>
      <c r="L380" s="209"/>
      <c r="M380" s="209"/>
    </row>
    <row r="381" spans="1:13" ht="21.6" customHeight="1">
      <c r="A381" s="113"/>
      <c r="B381" s="113"/>
      <c r="C381" s="113"/>
      <c r="D381" s="113"/>
      <c r="E381" s="113"/>
      <c r="F381" s="113"/>
      <c r="G381" s="146"/>
      <c r="H381" s="209"/>
      <c r="I381" s="209"/>
      <c r="J381" s="209"/>
      <c r="K381" s="209"/>
      <c r="L381" s="209"/>
      <c r="M381" s="209"/>
    </row>
    <row r="382" spans="1:13" ht="21.6" customHeight="1">
      <c r="A382" s="113"/>
      <c r="B382" s="113"/>
      <c r="C382" s="113"/>
      <c r="D382" s="113"/>
      <c r="E382" s="113"/>
      <c r="F382" s="113"/>
      <c r="G382" s="146"/>
      <c r="H382" s="209"/>
      <c r="I382" s="209"/>
      <c r="J382" s="209"/>
      <c r="K382" s="209"/>
      <c r="L382" s="209"/>
      <c r="M382" s="209"/>
    </row>
    <row r="383" spans="1:13" ht="21.6" customHeight="1">
      <c r="A383" s="113"/>
      <c r="B383" s="113"/>
      <c r="C383" s="113"/>
      <c r="D383" s="113"/>
      <c r="E383" s="113"/>
      <c r="F383" s="113"/>
      <c r="G383" s="146"/>
      <c r="H383" s="209"/>
      <c r="I383" s="209"/>
      <c r="J383" s="209"/>
      <c r="K383" s="209"/>
      <c r="L383" s="209"/>
      <c r="M383" s="209"/>
    </row>
    <row r="384" spans="1:13" ht="21.6" customHeight="1">
      <c r="A384" s="113"/>
      <c r="B384" s="113"/>
      <c r="C384" s="113"/>
      <c r="D384" s="113"/>
      <c r="E384" s="113"/>
      <c r="F384" s="113"/>
      <c r="G384" s="146"/>
      <c r="H384" s="209"/>
      <c r="I384" s="209"/>
      <c r="J384" s="209"/>
      <c r="K384" s="209"/>
      <c r="L384" s="209"/>
      <c r="M384" s="209"/>
    </row>
    <row r="385" spans="1:29" ht="21.6" customHeight="1">
      <c r="A385" s="113"/>
      <c r="B385" s="113"/>
      <c r="C385" s="113"/>
      <c r="D385" s="113"/>
      <c r="E385" s="113"/>
      <c r="F385" s="113"/>
      <c r="G385" s="113"/>
      <c r="H385" s="113"/>
      <c r="I385" s="113"/>
      <c r="J385" s="113"/>
      <c r="K385" s="113"/>
      <c r="L385" s="113"/>
      <c r="M385" s="113"/>
    </row>
    <row r="386" spans="1:29" ht="21.6" customHeight="1">
      <c r="A386" s="113"/>
      <c r="B386" s="113"/>
      <c r="C386" s="113"/>
      <c r="D386" s="113"/>
      <c r="E386" s="113"/>
      <c r="F386" s="113"/>
      <c r="G386" s="113"/>
      <c r="H386" s="113"/>
      <c r="I386" s="113"/>
      <c r="J386" s="113"/>
      <c r="K386" s="113"/>
      <c r="L386" s="113"/>
      <c r="M386" s="113"/>
    </row>
    <row r="387" spans="1:29" ht="21.6" customHeight="1">
      <c r="A387" s="113"/>
      <c r="B387" s="113"/>
      <c r="C387" s="113"/>
      <c r="D387" s="113"/>
      <c r="E387" s="113"/>
      <c r="F387" s="113"/>
      <c r="G387" s="113"/>
      <c r="H387" s="113"/>
      <c r="I387" s="113"/>
      <c r="J387" s="113"/>
      <c r="K387" s="113"/>
      <c r="L387" s="113"/>
      <c r="M387" s="113"/>
    </row>
    <row r="388" spans="1:29" ht="21.6" customHeight="1">
      <c r="A388" s="113"/>
      <c r="B388" s="113"/>
      <c r="C388" s="113"/>
      <c r="D388" s="113"/>
      <c r="E388" s="113"/>
      <c r="F388" s="113"/>
      <c r="G388" s="113"/>
      <c r="H388" s="113"/>
      <c r="I388" s="113"/>
      <c r="J388" s="113"/>
      <c r="K388" s="113"/>
      <c r="L388" s="113"/>
      <c r="M388" s="113"/>
    </row>
    <row r="389" spans="1:29" ht="21.6" customHeight="1">
      <c r="A389" s="113"/>
      <c r="B389" s="113"/>
      <c r="C389" s="113"/>
      <c r="D389" s="113"/>
      <c r="E389" s="113"/>
      <c r="F389" s="113"/>
      <c r="G389" s="113"/>
      <c r="H389" s="113"/>
      <c r="I389" s="113"/>
      <c r="J389" s="113"/>
      <c r="K389" s="113"/>
      <c r="L389" s="113"/>
      <c r="M389" s="113"/>
    </row>
    <row r="390" spans="1:29" ht="21.6" customHeight="1">
      <c r="A390" s="113"/>
      <c r="B390" s="113"/>
      <c r="C390" s="113"/>
      <c r="D390" s="113"/>
      <c r="E390" s="113"/>
      <c r="F390" s="113"/>
      <c r="G390" s="113"/>
      <c r="H390" s="113"/>
      <c r="I390" s="113"/>
      <c r="J390" s="113"/>
      <c r="K390" s="113"/>
      <c r="L390" s="113"/>
      <c r="M390" s="113"/>
    </row>
    <row r="391" spans="1:29" ht="21.6" customHeight="1">
      <c r="A391" s="113"/>
      <c r="B391" s="113"/>
      <c r="C391" s="113"/>
      <c r="D391" s="113"/>
      <c r="E391" s="113"/>
      <c r="F391" s="113"/>
      <c r="G391" s="113"/>
      <c r="H391" s="113"/>
      <c r="I391" s="113"/>
      <c r="J391" s="113"/>
      <c r="K391" s="113"/>
      <c r="L391" s="113"/>
      <c r="M391" s="113"/>
    </row>
    <row r="392" spans="1:29" ht="23.25">
      <c r="A392" s="133" t="s">
        <v>54</v>
      </c>
      <c r="B392" s="113"/>
      <c r="C392" s="128"/>
      <c r="D392" s="113"/>
      <c r="E392" s="113"/>
      <c r="F392" s="113"/>
      <c r="G392" s="113"/>
      <c r="H392" s="113"/>
      <c r="I392" s="113"/>
      <c r="J392" s="113"/>
      <c r="K392" s="113"/>
      <c r="L392" s="113"/>
      <c r="M392" s="20" t="s">
        <v>227</v>
      </c>
    </row>
    <row r="393" spans="1:29" ht="21.6" customHeight="1">
      <c r="A393" s="98"/>
      <c r="B393" s="342"/>
      <c r="C393" s="342"/>
      <c r="D393" s="342"/>
      <c r="E393" s="342"/>
      <c r="F393" s="342"/>
      <c r="G393" s="342"/>
      <c r="H393" s="342"/>
      <c r="I393" s="342"/>
      <c r="J393" s="342"/>
      <c r="K393" s="342"/>
      <c r="L393" s="342"/>
      <c r="M393" s="342"/>
      <c r="N393" s="342"/>
      <c r="O393" s="342"/>
      <c r="P393" s="342"/>
      <c r="Q393" s="342"/>
      <c r="R393" s="342"/>
      <c r="S393" s="342"/>
      <c r="T393" s="342"/>
      <c r="U393" s="342"/>
      <c r="V393" s="342"/>
      <c r="W393" s="342"/>
      <c r="X393" s="342"/>
      <c r="Y393" s="342"/>
      <c r="Z393" s="342"/>
      <c r="AA393" s="342"/>
      <c r="AB393" s="342"/>
      <c r="AC393" s="97" t="s">
        <v>50</v>
      </c>
    </row>
    <row r="394" spans="1:29" ht="21.6" customHeight="1">
      <c r="A394" s="98"/>
      <c r="B394" s="342"/>
      <c r="C394" s="342"/>
      <c r="D394" s="342"/>
      <c r="E394" s="342"/>
      <c r="F394" s="342"/>
      <c r="G394" s="342"/>
      <c r="H394" s="342"/>
      <c r="I394" s="342"/>
      <c r="J394" s="342"/>
      <c r="K394" s="342"/>
      <c r="L394" s="342"/>
      <c r="M394" s="342"/>
      <c r="N394" s="342"/>
      <c r="O394" s="342"/>
      <c r="P394" s="342"/>
      <c r="Q394" s="342"/>
      <c r="R394" s="342"/>
      <c r="S394" s="342"/>
      <c r="T394" s="342"/>
      <c r="U394" s="342"/>
      <c r="V394" s="342"/>
      <c r="W394" s="342"/>
      <c r="X394" s="342"/>
      <c r="Y394" s="342"/>
      <c r="Z394" s="342"/>
      <c r="AA394" s="342"/>
      <c r="AB394" s="342"/>
      <c r="AC394" s="97" t="s">
        <v>51</v>
      </c>
    </row>
    <row r="395" spans="1:29" ht="21.6" customHeight="1">
      <c r="A395" s="361" t="s">
        <v>251</v>
      </c>
      <c r="B395" s="361"/>
      <c r="C395" s="361"/>
      <c r="D395" s="361"/>
      <c r="E395" s="361"/>
      <c r="F395" s="361"/>
      <c r="G395" s="361"/>
      <c r="H395" s="361"/>
      <c r="I395" s="361"/>
      <c r="J395" s="361"/>
      <c r="K395" s="361"/>
      <c r="L395" s="361"/>
      <c r="M395" s="361"/>
      <c r="N395" s="361"/>
      <c r="O395" s="361"/>
      <c r="P395" s="361"/>
      <c r="Q395" s="361"/>
      <c r="R395" s="361"/>
      <c r="S395" s="361"/>
      <c r="T395" s="361"/>
      <c r="U395" s="361"/>
      <c r="V395" s="361"/>
      <c r="W395" s="361"/>
      <c r="X395" s="361"/>
      <c r="Y395" s="361"/>
      <c r="Z395" s="361"/>
      <c r="AA395" s="361"/>
      <c r="AB395" s="361"/>
      <c r="AC395" s="361"/>
    </row>
    <row r="396" spans="1:29" ht="21.6" customHeight="1">
      <c r="A396" s="361" t="s">
        <v>47</v>
      </c>
      <c r="B396" s="361"/>
      <c r="C396" s="361"/>
      <c r="D396" s="361"/>
      <c r="E396" s="361"/>
      <c r="F396" s="361"/>
      <c r="G396" s="361"/>
      <c r="H396" s="361"/>
      <c r="I396" s="361"/>
      <c r="J396" s="361"/>
      <c r="K396" s="361"/>
      <c r="L396" s="361"/>
      <c r="M396" s="361"/>
      <c r="N396" s="361"/>
      <c r="O396" s="361"/>
      <c r="P396" s="361"/>
      <c r="Q396" s="361"/>
      <c r="R396" s="361"/>
      <c r="S396" s="361"/>
      <c r="T396" s="361"/>
      <c r="U396" s="361"/>
      <c r="V396" s="361"/>
      <c r="W396" s="361"/>
      <c r="X396" s="361"/>
      <c r="Y396" s="361"/>
      <c r="Z396" s="361"/>
      <c r="AA396" s="361"/>
      <c r="AB396" s="361"/>
      <c r="AC396" s="361"/>
    </row>
    <row r="397" spans="1:29" ht="21.6" customHeight="1">
      <c r="A397" s="361" t="s">
        <v>368</v>
      </c>
      <c r="B397" s="361"/>
      <c r="C397" s="361"/>
      <c r="D397" s="361"/>
      <c r="E397" s="361"/>
      <c r="F397" s="361"/>
      <c r="G397" s="361"/>
      <c r="H397" s="361"/>
      <c r="I397" s="361"/>
      <c r="J397" s="361"/>
      <c r="K397" s="361"/>
      <c r="L397" s="361"/>
      <c r="M397" s="361"/>
      <c r="N397" s="361"/>
      <c r="O397" s="361"/>
      <c r="P397" s="361"/>
      <c r="Q397" s="361"/>
      <c r="R397" s="361"/>
      <c r="S397" s="361"/>
      <c r="T397" s="361"/>
      <c r="U397" s="361"/>
      <c r="V397" s="361"/>
      <c r="W397" s="361"/>
      <c r="X397" s="361"/>
      <c r="Y397" s="361"/>
      <c r="Z397" s="361"/>
      <c r="AA397" s="361"/>
      <c r="AB397" s="361"/>
      <c r="AC397" s="361"/>
    </row>
    <row r="398" spans="1:29" ht="21.6" customHeight="1">
      <c r="A398" s="361" t="s">
        <v>1</v>
      </c>
      <c r="B398" s="361"/>
      <c r="C398" s="361"/>
      <c r="D398" s="361"/>
      <c r="E398" s="361"/>
      <c r="F398" s="361"/>
      <c r="G398" s="361"/>
      <c r="H398" s="361"/>
      <c r="I398" s="361"/>
      <c r="J398" s="361"/>
      <c r="K398" s="361"/>
      <c r="L398" s="361"/>
      <c r="M398" s="361"/>
      <c r="N398" s="361"/>
      <c r="O398" s="361"/>
      <c r="P398" s="361"/>
      <c r="Q398" s="361"/>
      <c r="R398" s="361"/>
      <c r="S398" s="361"/>
      <c r="T398" s="361"/>
      <c r="U398" s="361"/>
      <c r="V398" s="361"/>
      <c r="W398" s="361"/>
      <c r="X398" s="361"/>
      <c r="Y398" s="361"/>
      <c r="Z398" s="361"/>
      <c r="AA398" s="361"/>
      <c r="AB398" s="361"/>
      <c r="AC398" s="361"/>
    </row>
    <row r="399" spans="1:29" ht="21.6" customHeight="1">
      <c r="A399" s="76"/>
      <c r="B399" s="168"/>
      <c r="C399" s="168"/>
      <c r="D399" s="168"/>
      <c r="E399" s="168"/>
      <c r="F399" s="168"/>
      <c r="G399" s="351" t="s">
        <v>49</v>
      </c>
      <c r="H399" s="351"/>
      <c r="I399" s="351"/>
      <c r="J399" s="351"/>
      <c r="K399" s="351"/>
      <c r="L399" s="351"/>
      <c r="M399" s="351"/>
      <c r="N399" s="351"/>
      <c r="O399" s="351"/>
      <c r="P399" s="351"/>
      <c r="Q399" s="351"/>
      <c r="R399" s="351"/>
      <c r="S399" s="351"/>
      <c r="T399" s="351"/>
      <c r="U399" s="351"/>
      <c r="V399" s="351"/>
      <c r="W399" s="351"/>
      <c r="X399" s="351"/>
      <c r="Y399" s="351"/>
      <c r="Z399" s="351"/>
      <c r="AA399" s="351"/>
      <c r="AB399" s="351"/>
      <c r="AC399" s="351"/>
    </row>
    <row r="400" spans="1:29" ht="21.6" customHeight="1">
      <c r="A400" s="99"/>
      <c r="B400" s="99"/>
      <c r="C400" s="99"/>
      <c r="D400" s="99"/>
      <c r="E400" s="99"/>
      <c r="F400" s="99"/>
      <c r="G400" s="362" t="s">
        <v>69</v>
      </c>
      <c r="H400" s="362"/>
      <c r="I400" s="362"/>
      <c r="J400" s="362"/>
      <c r="K400" s="362"/>
      <c r="L400" s="362"/>
      <c r="M400" s="362"/>
      <c r="N400" s="362"/>
      <c r="O400" s="362"/>
      <c r="P400" s="362"/>
      <c r="Q400" s="362"/>
      <c r="R400" s="362"/>
      <c r="S400" s="362"/>
      <c r="T400" s="362"/>
      <c r="U400" s="362"/>
      <c r="V400" s="362"/>
      <c r="W400" s="362"/>
      <c r="X400" s="362"/>
      <c r="Y400" s="362"/>
      <c r="Z400" s="99"/>
      <c r="AA400" s="354" t="s">
        <v>99</v>
      </c>
      <c r="AB400" s="99"/>
      <c r="AC400" s="354" t="s">
        <v>176</v>
      </c>
    </row>
    <row r="401" spans="1:29" ht="23.25">
      <c r="A401" s="169"/>
      <c r="B401" s="342"/>
      <c r="C401" s="342"/>
      <c r="D401" s="342"/>
      <c r="E401" s="342"/>
      <c r="F401" s="342"/>
      <c r="G401" s="354" t="s">
        <v>306</v>
      </c>
      <c r="H401" s="142"/>
      <c r="I401" s="354" t="s">
        <v>361</v>
      </c>
      <c r="J401" s="103"/>
      <c r="K401" s="354" t="s">
        <v>299</v>
      </c>
      <c r="L401" s="103"/>
      <c r="M401" s="354" t="s">
        <v>300</v>
      </c>
      <c r="N401" s="103"/>
      <c r="O401" s="364" t="s">
        <v>31</v>
      </c>
      <c r="P401" s="364"/>
      <c r="Q401" s="364"/>
      <c r="R401" s="340"/>
      <c r="S401" s="356" t="s">
        <v>97</v>
      </c>
      <c r="T401" s="356"/>
      <c r="U401" s="356"/>
      <c r="V401" s="356"/>
      <c r="W401" s="356"/>
      <c r="X401" s="245"/>
      <c r="Y401" s="354" t="s">
        <v>356</v>
      </c>
      <c r="Z401" s="340"/>
      <c r="AA401" s="363"/>
      <c r="AB401" s="170"/>
      <c r="AC401" s="359"/>
    </row>
    <row r="402" spans="1:29" ht="23.25">
      <c r="A402" s="169"/>
      <c r="B402" s="342"/>
      <c r="C402" s="342"/>
      <c r="D402" s="342"/>
      <c r="E402" s="342"/>
      <c r="F402" s="342"/>
      <c r="G402" s="359"/>
      <c r="H402" s="142"/>
      <c r="I402" s="359"/>
      <c r="J402" s="103"/>
      <c r="K402" s="359"/>
      <c r="L402" s="103"/>
      <c r="M402" s="359"/>
      <c r="N402" s="103"/>
      <c r="O402" s="359" t="s">
        <v>177</v>
      </c>
      <c r="P402" s="142"/>
      <c r="Q402" s="365" t="s">
        <v>13</v>
      </c>
      <c r="R402" s="340"/>
      <c r="S402" s="354" t="s">
        <v>347</v>
      </c>
      <c r="T402" s="340"/>
      <c r="U402" s="354" t="s">
        <v>208</v>
      </c>
      <c r="V402" s="336"/>
      <c r="W402" s="354" t="s">
        <v>298</v>
      </c>
      <c r="X402" s="236"/>
      <c r="Y402" s="359"/>
      <c r="Z402" s="340"/>
      <c r="AA402" s="363"/>
      <c r="AB402" s="170"/>
      <c r="AC402" s="359"/>
    </row>
    <row r="403" spans="1:29" ht="23.25">
      <c r="A403" s="169"/>
      <c r="B403" s="342"/>
      <c r="C403" s="342"/>
      <c r="D403" s="342"/>
      <c r="E403" s="342"/>
      <c r="F403" s="342"/>
      <c r="G403" s="359"/>
      <c r="H403" s="142"/>
      <c r="I403" s="359"/>
      <c r="J403" s="103"/>
      <c r="K403" s="359"/>
      <c r="L403" s="103"/>
      <c r="M403" s="359"/>
      <c r="N403" s="103"/>
      <c r="O403" s="359"/>
      <c r="P403" s="142"/>
      <c r="Q403" s="365"/>
      <c r="R403" s="340"/>
      <c r="S403" s="359"/>
      <c r="T403" s="340"/>
      <c r="U403" s="359"/>
      <c r="V403" s="336"/>
      <c r="W403" s="359"/>
      <c r="X403" s="142"/>
      <c r="Y403" s="359"/>
      <c r="Z403" s="340"/>
      <c r="AA403" s="363"/>
      <c r="AB403" s="170"/>
      <c r="AC403" s="359"/>
    </row>
    <row r="404" spans="1:29" ht="23.25">
      <c r="A404" s="169"/>
      <c r="B404" s="342"/>
      <c r="C404" s="342"/>
      <c r="D404" s="342"/>
      <c r="E404" s="172"/>
      <c r="F404" s="342"/>
      <c r="G404" s="359"/>
      <c r="H404" s="342"/>
      <c r="I404" s="359"/>
      <c r="J404" s="342"/>
      <c r="K404" s="359"/>
      <c r="L404" s="103"/>
      <c r="M404" s="359"/>
      <c r="N404" s="103"/>
      <c r="O404" s="359"/>
      <c r="P404" s="142"/>
      <c r="Q404" s="365"/>
      <c r="R404" s="340"/>
      <c r="S404" s="359"/>
      <c r="T404" s="340"/>
      <c r="U404" s="359"/>
      <c r="V404" s="336"/>
      <c r="W404" s="359"/>
      <c r="X404" s="340"/>
      <c r="Y404" s="359"/>
      <c r="Z404" s="340"/>
      <c r="AA404" s="363"/>
      <c r="AB404" s="170"/>
      <c r="AC404" s="359"/>
    </row>
    <row r="405" spans="1:29" ht="23.25">
      <c r="A405" s="100"/>
      <c r="B405" s="342"/>
      <c r="C405" s="342"/>
      <c r="D405" s="342"/>
      <c r="E405" s="344" t="s">
        <v>67</v>
      </c>
      <c r="F405" s="342"/>
      <c r="G405" s="360"/>
      <c r="H405" s="170"/>
      <c r="I405" s="360"/>
      <c r="J405" s="103"/>
      <c r="K405" s="360"/>
      <c r="L405" s="103"/>
      <c r="M405" s="360"/>
      <c r="N405" s="103"/>
      <c r="O405" s="360"/>
      <c r="P405" s="170"/>
      <c r="Q405" s="366"/>
      <c r="R405" s="170"/>
      <c r="S405" s="360"/>
      <c r="T405" s="170"/>
      <c r="U405" s="360"/>
      <c r="V405" s="337"/>
      <c r="W405" s="360"/>
      <c r="X405" s="340"/>
      <c r="Y405" s="360"/>
      <c r="Z405" s="170"/>
      <c r="AA405" s="355"/>
      <c r="AB405" s="170"/>
      <c r="AC405" s="360"/>
    </row>
    <row r="406" spans="1:29" ht="21.6" customHeight="1">
      <c r="A406" s="221" t="s">
        <v>279</v>
      </c>
      <c r="B406" s="342"/>
      <c r="C406" s="342"/>
      <c r="D406" s="342"/>
      <c r="E406" s="172"/>
      <c r="F406" s="342"/>
      <c r="G406" s="171"/>
      <c r="H406" s="171"/>
      <c r="I406" s="171"/>
      <c r="J406" s="342"/>
      <c r="K406" s="171"/>
      <c r="L406" s="342"/>
      <c r="M406" s="171"/>
      <c r="N406" s="342"/>
      <c r="O406" s="171"/>
      <c r="P406" s="171"/>
      <c r="Q406" s="171"/>
      <c r="R406" s="171"/>
      <c r="S406" s="171"/>
      <c r="T406" s="171"/>
      <c r="U406" s="171"/>
      <c r="V406" s="171"/>
      <c r="W406" s="171"/>
      <c r="X406" s="171"/>
      <c r="Y406" s="171"/>
      <c r="Z406" s="171"/>
      <c r="AA406" s="172"/>
      <c r="AB406" s="342"/>
      <c r="AC406" s="171"/>
    </row>
    <row r="407" spans="1:29" ht="21.6" customHeight="1">
      <c r="A407" s="219" t="s">
        <v>326</v>
      </c>
      <c r="B407" s="136"/>
      <c r="C407" s="342"/>
      <c r="D407" s="342"/>
      <c r="E407" s="342"/>
      <c r="F407" s="342"/>
      <c r="G407" s="280">
        <v>200007</v>
      </c>
      <c r="H407" s="280"/>
      <c r="I407" s="280">
        <v>331679</v>
      </c>
      <c r="J407" s="281"/>
      <c r="K407" s="280">
        <v>25046</v>
      </c>
      <c r="L407" s="281"/>
      <c r="M407" s="280">
        <v>-1134</v>
      </c>
      <c r="N407" s="281"/>
      <c r="O407" s="280">
        <v>11328</v>
      </c>
      <c r="P407" s="280"/>
      <c r="Q407" s="280">
        <v>41174</v>
      </c>
      <c r="R407" s="280"/>
      <c r="S407" s="280">
        <v>2159</v>
      </c>
      <c r="T407" s="280"/>
      <c r="U407" s="280">
        <v>-1731</v>
      </c>
      <c r="V407" s="280"/>
      <c r="W407" s="280">
        <v>428</v>
      </c>
      <c r="X407" s="280"/>
      <c r="Y407" s="102">
        <v>608528</v>
      </c>
      <c r="Z407" s="280"/>
      <c r="AA407" s="102">
        <v>578</v>
      </c>
      <c r="AB407" s="280"/>
      <c r="AC407" s="280">
        <v>609106</v>
      </c>
    </row>
    <row r="408" spans="1:29" ht="21.6" customHeight="1">
      <c r="A408" s="219" t="s">
        <v>334</v>
      </c>
      <c r="B408" s="136"/>
      <c r="C408" s="342"/>
      <c r="D408" s="342"/>
      <c r="E408" s="342"/>
      <c r="F408" s="342"/>
      <c r="G408" s="280"/>
      <c r="H408" s="280"/>
      <c r="I408" s="280"/>
      <c r="J408" s="281"/>
      <c r="K408" s="280"/>
      <c r="L408" s="281"/>
      <c r="M408" s="280"/>
      <c r="N408" s="281"/>
      <c r="O408" s="280"/>
      <c r="P408" s="280"/>
      <c r="Q408" s="280"/>
      <c r="R408" s="280"/>
      <c r="S408" s="280"/>
      <c r="T408" s="280"/>
      <c r="U408" s="280"/>
      <c r="V408" s="280"/>
      <c r="W408" s="280"/>
      <c r="X408" s="280"/>
      <c r="Y408" s="102"/>
      <c r="Z408" s="280"/>
      <c r="AA408" s="102"/>
      <c r="AB408" s="280"/>
      <c r="AC408" s="280"/>
    </row>
    <row r="409" spans="1:29" ht="21.6" customHeight="1">
      <c r="A409" s="219"/>
      <c r="B409" s="136" t="s">
        <v>335</v>
      </c>
      <c r="C409" s="342"/>
      <c r="D409" s="342"/>
      <c r="E409" s="246">
        <v>4</v>
      </c>
      <c r="F409" s="342"/>
      <c r="G409" s="282"/>
      <c r="H409" s="280"/>
      <c r="I409" s="280"/>
      <c r="J409" s="281"/>
      <c r="K409" s="280"/>
      <c r="L409" s="281"/>
      <c r="M409" s="280"/>
      <c r="N409" s="281"/>
      <c r="O409" s="280"/>
      <c r="P409" s="280"/>
      <c r="Q409" s="280">
        <v>2159</v>
      </c>
      <c r="R409" s="280"/>
      <c r="S409" s="280">
        <v>-2159</v>
      </c>
      <c r="T409" s="280"/>
      <c r="U409" s="280"/>
      <c r="V409" s="280"/>
      <c r="W409" s="282">
        <v>-2159</v>
      </c>
      <c r="X409" s="280"/>
      <c r="Y409" s="102">
        <v>0</v>
      </c>
      <c r="Z409" s="280"/>
      <c r="AA409" s="102"/>
      <c r="AB409" s="280"/>
      <c r="AC409" s="280">
        <v>0</v>
      </c>
    </row>
    <row r="410" spans="1:29" ht="21.6" customHeight="1">
      <c r="A410" s="219" t="s">
        <v>339</v>
      </c>
      <c r="B410" s="136"/>
      <c r="C410" s="342"/>
      <c r="D410" s="342"/>
      <c r="E410" s="342"/>
      <c r="F410" s="342"/>
      <c r="G410" s="283">
        <v>200007</v>
      </c>
      <c r="H410" s="280"/>
      <c r="I410" s="283">
        <v>331679</v>
      </c>
      <c r="J410" s="281"/>
      <c r="K410" s="283">
        <v>25046</v>
      </c>
      <c r="L410" s="281"/>
      <c r="M410" s="283">
        <v>-1134</v>
      </c>
      <c r="N410" s="281"/>
      <c r="O410" s="283">
        <v>11328</v>
      </c>
      <c r="P410" s="280"/>
      <c r="Q410" s="283">
        <v>43333</v>
      </c>
      <c r="R410" s="280"/>
      <c r="S410" s="283">
        <v>0</v>
      </c>
      <c r="T410" s="280"/>
      <c r="U410" s="283">
        <v>-1731</v>
      </c>
      <c r="V410" s="280"/>
      <c r="W410" s="283">
        <v>-1731</v>
      </c>
      <c r="X410" s="280"/>
      <c r="Y410" s="283">
        <v>608528</v>
      </c>
      <c r="Z410" s="280"/>
      <c r="AA410" s="283">
        <v>578</v>
      </c>
      <c r="AB410" s="280"/>
      <c r="AC410" s="283">
        <v>609106</v>
      </c>
    </row>
    <row r="411" spans="1:29" ht="21.6" customHeight="1">
      <c r="A411" s="219" t="s">
        <v>311</v>
      </c>
      <c r="B411" s="136"/>
      <c r="C411" s="342"/>
      <c r="D411" s="342"/>
      <c r="E411" s="342"/>
      <c r="F411" s="342"/>
      <c r="G411" s="280"/>
      <c r="H411" s="280"/>
      <c r="I411" s="280"/>
      <c r="J411" s="281"/>
      <c r="K411" s="280"/>
      <c r="L411" s="281"/>
      <c r="M411" s="280"/>
      <c r="N411" s="281"/>
      <c r="O411" s="280"/>
      <c r="P411" s="280"/>
      <c r="Q411" s="280"/>
      <c r="R411" s="280"/>
      <c r="S411" s="280"/>
      <c r="T411" s="280"/>
      <c r="U411" s="280"/>
      <c r="V411" s="280"/>
      <c r="W411" s="280"/>
      <c r="X411" s="280"/>
      <c r="Y411" s="102"/>
      <c r="Z411" s="280"/>
      <c r="AA411" s="102"/>
      <c r="AB411" s="280"/>
      <c r="AC411" s="280"/>
    </row>
    <row r="412" spans="1:29" ht="21.6" customHeight="1">
      <c r="A412" s="219"/>
      <c r="B412" s="197" t="s">
        <v>313</v>
      </c>
      <c r="C412" s="342"/>
      <c r="D412" s="342"/>
      <c r="E412" s="342"/>
      <c r="F412" s="342"/>
      <c r="G412" s="280"/>
      <c r="H412" s="280"/>
      <c r="I412" s="280"/>
      <c r="J412" s="281"/>
      <c r="K412" s="280"/>
      <c r="L412" s="281"/>
      <c r="M412" s="280"/>
      <c r="N412" s="281"/>
      <c r="O412" s="280"/>
      <c r="P412" s="280"/>
      <c r="Q412" s="284">
        <v>1856</v>
      </c>
      <c r="R412" s="280"/>
      <c r="S412" s="284"/>
      <c r="T412" s="280"/>
      <c r="U412" s="284"/>
      <c r="V412" s="280"/>
      <c r="W412" s="284"/>
      <c r="X412" s="280"/>
      <c r="Y412" s="285">
        <v>1856</v>
      </c>
      <c r="Z412" s="280"/>
      <c r="AA412" s="285">
        <v>-149</v>
      </c>
      <c r="AB412" s="280"/>
      <c r="AC412" s="284">
        <v>1707</v>
      </c>
    </row>
    <row r="413" spans="1:29" ht="21.6" customHeight="1">
      <c r="A413" s="138"/>
      <c r="B413" s="197" t="s">
        <v>314</v>
      </c>
      <c r="C413" s="342"/>
      <c r="D413" s="342"/>
      <c r="E413" s="342"/>
      <c r="F413" s="342"/>
      <c r="G413" s="280"/>
      <c r="H413" s="280"/>
      <c r="I413" s="280"/>
      <c r="J413" s="280"/>
      <c r="K413" s="280"/>
      <c r="L413" s="280"/>
      <c r="M413" s="280"/>
      <c r="N413" s="280"/>
      <c r="O413" s="280"/>
      <c r="P413" s="280"/>
      <c r="Q413" s="286"/>
      <c r="R413" s="280"/>
      <c r="S413" s="286">
        <v>0</v>
      </c>
      <c r="T413" s="280"/>
      <c r="U413" s="286">
        <v>0</v>
      </c>
      <c r="V413" s="280"/>
      <c r="W413" s="286">
        <v>0</v>
      </c>
      <c r="X413" s="280"/>
      <c r="Y413" s="287">
        <v>0</v>
      </c>
      <c r="Z413" s="280"/>
      <c r="AA413" s="286">
        <v>0</v>
      </c>
      <c r="AB413" s="280"/>
      <c r="AC413" s="286">
        <v>0</v>
      </c>
    </row>
    <row r="414" spans="1:29" ht="21.6" customHeight="1">
      <c r="A414" s="197" t="s">
        <v>340</v>
      </c>
      <c r="B414" s="138"/>
      <c r="C414" s="342"/>
      <c r="D414" s="342"/>
      <c r="E414" s="342"/>
      <c r="F414" s="342"/>
      <c r="G414" s="280"/>
      <c r="H414" s="280"/>
      <c r="I414" s="280"/>
      <c r="J414" s="280"/>
      <c r="K414" s="280"/>
      <c r="L414" s="280"/>
      <c r="M414" s="280"/>
      <c r="N414" s="280"/>
      <c r="O414" s="280"/>
      <c r="P414" s="280"/>
      <c r="Q414" s="280">
        <v>1856</v>
      </c>
      <c r="R414" s="280"/>
      <c r="S414" s="280">
        <v>0</v>
      </c>
      <c r="T414" s="280"/>
      <c r="U414" s="280">
        <v>0</v>
      </c>
      <c r="V414" s="280"/>
      <c r="W414" s="280">
        <v>0</v>
      </c>
      <c r="X414" s="280"/>
      <c r="Y414" s="280">
        <v>1856</v>
      </c>
      <c r="Z414" s="280"/>
      <c r="AA414" s="280">
        <v>-149</v>
      </c>
      <c r="AB414" s="280"/>
      <c r="AC414" s="280">
        <v>1707</v>
      </c>
    </row>
    <row r="415" spans="1:29" ht="21.6" customHeight="1" thickBot="1">
      <c r="A415" s="136" t="s">
        <v>370</v>
      </c>
      <c r="B415" s="342"/>
      <c r="C415" s="342"/>
      <c r="D415" s="342"/>
      <c r="E415" s="342"/>
      <c r="F415" s="342"/>
      <c r="G415" s="288">
        <v>200007</v>
      </c>
      <c r="H415" s="280"/>
      <c r="I415" s="288">
        <v>331679</v>
      </c>
      <c r="J415" s="280">
        <v>0</v>
      </c>
      <c r="K415" s="288">
        <v>25046</v>
      </c>
      <c r="L415" s="280">
        <v>0</v>
      </c>
      <c r="M415" s="288">
        <v>-1134</v>
      </c>
      <c r="N415" s="280"/>
      <c r="O415" s="288">
        <v>11328</v>
      </c>
      <c r="P415" s="280"/>
      <c r="Q415" s="288">
        <v>45189</v>
      </c>
      <c r="R415" s="280"/>
      <c r="S415" s="288">
        <v>0</v>
      </c>
      <c r="T415" s="280"/>
      <c r="U415" s="288">
        <v>-1731</v>
      </c>
      <c r="V415" s="280"/>
      <c r="W415" s="288">
        <v>-1731</v>
      </c>
      <c r="X415" s="280"/>
      <c r="Y415" s="288">
        <v>610384</v>
      </c>
      <c r="Z415" s="288">
        <v>0</v>
      </c>
      <c r="AA415" s="288">
        <v>429</v>
      </c>
      <c r="AB415" s="280"/>
      <c r="AC415" s="288">
        <v>610813</v>
      </c>
    </row>
    <row r="416" spans="1:29" ht="21.6" customHeight="1" thickTop="1">
      <c r="A416" s="342"/>
      <c r="B416" s="101"/>
      <c r="C416" s="342"/>
      <c r="D416" s="342"/>
      <c r="E416" s="342"/>
      <c r="F416" s="342"/>
      <c r="G416" s="289"/>
      <c r="H416" s="289"/>
      <c r="I416" s="289"/>
      <c r="J416" s="67"/>
      <c r="K416" s="289"/>
      <c r="L416" s="67"/>
      <c r="M416" s="289"/>
      <c r="N416" s="67"/>
      <c r="O416" s="289"/>
      <c r="P416" s="289"/>
      <c r="Q416" s="289"/>
      <c r="R416" s="289"/>
      <c r="S416" s="289"/>
      <c r="T416" s="289"/>
      <c r="U416" s="289"/>
      <c r="V416" s="289"/>
      <c r="W416" s="289"/>
      <c r="X416" s="289"/>
      <c r="Y416" s="289"/>
      <c r="Z416" s="289"/>
      <c r="AA416" s="290"/>
      <c r="AB416" s="67"/>
      <c r="AC416" s="289"/>
    </row>
    <row r="417" spans="1:29" ht="21.6" customHeight="1">
      <c r="A417" s="221" t="s">
        <v>231</v>
      </c>
      <c r="B417" s="342"/>
      <c r="C417" s="342"/>
      <c r="D417" s="342"/>
      <c r="E417" s="342"/>
      <c r="F417" s="342"/>
      <c r="G417" s="289"/>
      <c r="H417" s="289"/>
      <c r="I417" s="289"/>
      <c r="J417" s="67"/>
      <c r="K417" s="289"/>
      <c r="L417" s="67"/>
      <c r="M417" s="289"/>
      <c r="N417" s="67"/>
      <c r="O417" s="289"/>
      <c r="P417" s="289"/>
      <c r="Q417" s="289"/>
      <c r="R417" s="289"/>
      <c r="S417" s="289"/>
      <c r="T417" s="289"/>
      <c r="U417" s="289"/>
      <c r="V417" s="289"/>
      <c r="W417" s="289"/>
      <c r="X417" s="289"/>
      <c r="Y417" s="289"/>
      <c r="Z417" s="289"/>
      <c r="AA417" s="290"/>
      <c r="AB417" s="67"/>
      <c r="AC417" s="289"/>
    </row>
    <row r="418" spans="1:29" ht="21.6" customHeight="1">
      <c r="A418" s="219" t="s">
        <v>327</v>
      </c>
      <c r="B418" s="342"/>
      <c r="C418" s="342"/>
      <c r="D418" s="342"/>
      <c r="E418" s="342"/>
      <c r="F418" s="342"/>
      <c r="G418" s="280">
        <v>200007</v>
      </c>
      <c r="H418" s="280"/>
      <c r="I418" s="280">
        <v>331679</v>
      </c>
      <c r="J418" s="281"/>
      <c r="K418" s="280">
        <v>25046</v>
      </c>
      <c r="L418" s="281"/>
      <c r="M418" s="280">
        <v>0</v>
      </c>
      <c r="N418" s="281"/>
      <c r="O418" s="280">
        <v>11328</v>
      </c>
      <c r="P418" s="280"/>
      <c r="Q418" s="280">
        <v>44454</v>
      </c>
      <c r="R418" s="280"/>
      <c r="S418" s="280">
        <v>165</v>
      </c>
      <c r="T418" s="280"/>
      <c r="U418" s="280">
        <v>-327</v>
      </c>
      <c r="V418" s="280"/>
      <c r="W418" s="280">
        <v>-162</v>
      </c>
      <c r="X418" s="280"/>
      <c r="Y418" s="102">
        <v>612352</v>
      </c>
      <c r="Z418" s="280"/>
      <c r="AA418" s="280">
        <v>167</v>
      </c>
      <c r="AB418" s="280"/>
      <c r="AC418" s="280">
        <v>612519</v>
      </c>
    </row>
    <row r="419" spans="1:29" ht="21.6" customHeight="1">
      <c r="A419" s="138" t="s">
        <v>338</v>
      </c>
      <c r="B419" s="342"/>
      <c r="C419" s="342"/>
      <c r="D419" s="342"/>
      <c r="E419" s="342"/>
      <c r="F419" s="342"/>
      <c r="G419" s="280"/>
      <c r="H419" s="280"/>
      <c r="I419" s="280"/>
      <c r="J419" s="281"/>
      <c r="K419" s="280"/>
      <c r="L419" s="281"/>
      <c r="M419" s="280"/>
      <c r="N419" s="281"/>
      <c r="O419" s="280"/>
      <c r="P419" s="280"/>
      <c r="Q419" s="280"/>
      <c r="R419" s="280"/>
      <c r="S419" s="280"/>
      <c r="T419" s="280"/>
      <c r="U419" s="280"/>
      <c r="V419" s="280"/>
      <c r="W419" s="280"/>
      <c r="X419" s="280"/>
      <c r="Y419" s="102"/>
      <c r="Z419" s="280"/>
      <c r="AA419" s="280"/>
      <c r="AB419" s="280"/>
      <c r="AC419" s="280"/>
    </row>
    <row r="420" spans="1:29" ht="21.6" customHeight="1">
      <c r="A420" s="342"/>
      <c r="B420" s="197" t="s">
        <v>335</v>
      </c>
      <c r="C420" s="342"/>
      <c r="D420" s="342"/>
      <c r="E420" s="246">
        <v>4</v>
      </c>
      <c r="F420" s="342"/>
      <c r="G420" s="330"/>
      <c r="H420" s="104"/>
      <c r="I420" s="104"/>
      <c r="J420" s="104"/>
      <c r="K420" s="104"/>
      <c r="L420" s="105"/>
      <c r="M420" s="104"/>
      <c r="N420" s="104"/>
      <c r="O420" s="104"/>
      <c r="P420" s="104"/>
      <c r="Q420" s="104"/>
      <c r="R420" s="104"/>
      <c r="S420" s="104">
        <v>-165</v>
      </c>
      <c r="T420" s="104"/>
      <c r="U420" s="294"/>
      <c r="V420" s="104"/>
      <c r="W420" s="280">
        <v>-165</v>
      </c>
      <c r="X420" s="280"/>
      <c r="Y420" s="102">
        <v>-165</v>
      </c>
      <c r="Z420" s="280"/>
      <c r="AA420" s="280"/>
      <c r="AB420" s="280"/>
      <c r="AC420" s="280">
        <v>-165</v>
      </c>
    </row>
    <row r="421" spans="1:29" ht="21.6" customHeight="1">
      <c r="A421" s="219" t="s">
        <v>353</v>
      </c>
      <c r="B421" s="342"/>
      <c r="C421" s="342"/>
      <c r="D421" s="342"/>
      <c r="E421" s="342"/>
      <c r="F421" s="342"/>
      <c r="G421" s="295">
        <v>200007</v>
      </c>
      <c r="H421" s="104"/>
      <c r="I421" s="295">
        <v>331679</v>
      </c>
      <c r="J421" s="104"/>
      <c r="K421" s="295">
        <v>25046</v>
      </c>
      <c r="L421" s="105"/>
      <c r="M421" s="295">
        <v>0</v>
      </c>
      <c r="N421" s="104"/>
      <c r="O421" s="295">
        <v>11328</v>
      </c>
      <c r="P421" s="104"/>
      <c r="Q421" s="295">
        <v>44454</v>
      </c>
      <c r="R421" s="104"/>
      <c r="S421" s="295">
        <v>0</v>
      </c>
      <c r="T421" s="104"/>
      <c r="U421" s="295">
        <v>-327</v>
      </c>
      <c r="V421" s="104"/>
      <c r="W421" s="295">
        <v>-327</v>
      </c>
      <c r="X421" s="280"/>
      <c r="Y421" s="295">
        <v>612187</v>
      </c>
      <c r="Z421" s="280"/>
      <c r="AA421" s="295">
        <v>167</v>
      </c>
      <c r="AB421" s="280"/>
      <c r="AC421" s="295">
        <v>612354</v>
      </c>
    </row>
    <row r="422" spans="1:29" ht="21.6" customHeight="1">
      <c r="A422" s="219" t="s">
        <v>312</v>
      </c>
      <c r="B422" s="342"/>
      <c r="C422" s="342"/>
      <c r="D422" s="342"/>
      <c r="E422" s="342"/>
      <c r="F422" s="342"/>
      <c r="G422" s="280"/>
      <c r="H422" s="280"/>
      <c r="I422" s="280"/>
      <c r="J422" s="281"/>
      <c r="K422" s="280"/>
      <c r="L422" s="281"/>
      <c r="M422" s="280"/>
      <c r="N422" s="281"/>
      <c r="O422" s="280"/>
      <c r="P422" s="280"/>
      <c r="Q422" s="280"/>
      <c r="R422" s="280"/>
      <c r="S422" s="280"/>
      <c r="T422" s="280"/>
      <c r="U422" s="280"/>
      <c r="V422" s="280"/>
      <c r="W422" s="280"/>
      <c r="X422" s="280"/>
      <c r="Y422" s="102"/>
      <c r="Z422" s="280"/>
      <c r="AA422" s="280"/>
      <c r="AB422" s="280"/>
      <c r="AC422" s="280"/>
    </row>
    <row r="423" spans="1:29" ht="21.6" customHeight="1">
      <c r="A423" s="342"/>
      <c r="B423" s="197" t="s">
        <v>341</v>
      </c>
      <c r="C423" s="342"/>
      <c r="D423" s="342"/>
      <c r="E423" s="342"/>
      <c r="F423" s="342"/>
      <c r="G423" s="280"/>
      <c r="H423" s="280"/>
      <c r="I423" s="280"/>
      <c r="J423" s="281"/>
      <c r="K423" s="280"/>
      <c r="L423" s="281"/>
      <c r="M423" s="280"/>
      <c r="N423" s="281"/>
      <c r="O423" s="280"/>
      <c r="P423" s="280"/>
      <c r="Q423" s="284">
        <v>-1449</v>
      </c>
      <c r="R423" s="280"/>
      <c r="S423" s="284"/>
      <c r="T423" s="280"/>
      <c r="U423" s="284"/>
      <c r="V423" s="280"/>
      <c r="W423" s="284"/>
      <c r="X423" s="280"/>
      <c r="Y423" s="285">
        <v>-1449</v>
      </c>
      <c r="Z423" s="280"/>
      <c r="AA423" s="284">
        <v>-735</v>
      </c>
      <c r="AB423" s="280"/>
      <c r="AC423" s="284">
        <v>-2184</v>
      </c>
    </row>
    <row r="424" spans="1:29" ht="21.6" customHeight="1">
      <c r="A424" s="342"/>
      <c r="B424" s="138" t="s">
        <v>334</v>
      </c>
      <c r="C424" s="342"/>
      <c r="D424" s="342"/>
      <c r="E424" s="342"/>
      <c r="F424" s="342"/>
      <c r="G424" s="280"/>
      <c r="H424" s="280"/>
      <c r="I424" s="280"/>
      <c r="J424" s="281"/>
      <c r="K424" s="280"/>
      <c r="L424" s="281"/>
      <c r="M424" s="280"/>
      <c r="N424" s="281"/>
      <c r="O424" s="280"/>
      <c r="P424" s="280"/>
      <c r="Q424" s="291"/>
      <c r="R424" s="280"/>
      <c r="S424" s="291"/>
      <c r="T424" s="280"/>
      <c r="U424" s="291"/>
      <c r="V424" s="280"/>
      <c r="W424" s="291"/>
      <c r="X424" s="280"/>
      <c r="Y424" s="292"/>
      <c r="Z424" s="280"/>
      <c r="AA424" s="291"/>
      <c r="AB424" s="280"/>
      <c r="AC424" s="291"/>
    </row>
    <row r="425" spans="1:29" ht="21.6" customHeight="1">
      <c r="A425" s="342"/>
      <c r="B425" s="342"/>
      <c r="C425" s="197" t="s">
        <v>335</v>
      </c>
      <c r="D425" s="342"/>
      <c r="E425" s="246">
        <v>4</v>
      </c>
      <c r="F425" s="342"/>
      <c r="G425" s="280"/>
      <c r="H425" s="280"/>
      <c r="I425" s="280"/>
      <c r="J425" s="281"/>
      <c r="K425" s="280"/>
      <c r="L425" s="281"/>
      <c r="M425" s="280"/>
      <c r="N425" s="281"/>
      <c r="O425" s="280"/>
      <c r="P425" s="280"/>
      <c r="Q425" s="291">
        <v>165</v>
      </c>
      <c r="R425" s="280"/>
      <c r="S425" s="291"/>
      <c r="T425" s="280"/>
      <c r="U425" s="291"/>
      <c r="V425" s="280"/>
      <c r="W425" s="291">
        <v>0</v>
      </c>
      <c r="X425" s="280"/>
      <c r="Y425" s="292">
        <v>165</v>
      </c>
      <c r="Z425" s="280"/>
      <c r="AA425" s="291"/>
      <c r="AB425" s="280"/>
      <c r="AC425" s="291">
        <v>165</v>
      </c>
    </row>
    <row r="426" spans="1:29" ht="21.6" customHeight="1">
      <c r="A426" s="342"/>
      <c r="B426" s="197" t="s">
        <v>309</v>
      </c>
      <c r="C426" s="342"/>
      <c r="D426" s="342"/>
      <c r="E426" s="342"/>
      <c r="F426" s="342"/>
      <c r="G426" s="280"/>
      <c r="H426" s="280"/>
      <c r="I426" s="280"/>
      <c r="J426" s="280"/>
      <c r="K426" s="280"/>
      <c r="L426" s="280"/>
      <c r="M426" s="280"/>
      <c r="N426" s="280"/>
      <c r="O426" s="280"/>
      <c r="P426" s="280"/>
      <c r="Q426" s="286"/>
      <c r="R426" s="280"/>
      <c r="S426" s="286">
        <v>0</v>
      </c>
      <c r="T426" s="280"/>
      <c r="U426" s="286">
        <v>-1690</v>
      </c>
      <c r="V426" s="280"/>
      <c r="W426" s="286">
        <v>-1690</v>
      </c>
      <c r="X426" s="280"/>
      <c r="Y426" s="286">
        <v>-1690</v>
      </c>
      <c r="Z426" s="280"/>
      <c r="AA426" s="286">
        <v>88</v>
      </c>
      <c r="AB426" s="280"/>
      <c r="AC426" s="286">
        <v>-1602</v>
      </c>
    </row>
    <row r="427" spans="1:29" ht="21.6" customHeight="1">
      <c r="A427" s="197" t="s">
        <v>354</v>
      </c>
      <c r="B427" s="138"/>
      <c r="C427" s="342"/>
      <c r="D427" s="342"/>
      <c r="E427" s="342"/>
      <c r="F427" s="342"/>
      <c r="G427" s="280"/>
      <c r="H427" s="280"/>
      <c r="I427" s="280"/>
      <c r="J427" s="280"/>
      <c r="K427" s="280"/>
      <c r="L427" s="280"/>
      <c r="M427" s="280"/>
      <c r="N427" s="280"/>
      <c r="O427" s="280"/>
      <c r="P427" s="280"/>
      <c r="Q427" s="280">
        <v>-1284</v>
      </c>
      <c r="R427" s="280"/>
      <c r="S427" s="280">
        <v>0</v>
      </c>
      <c r="T427" s="280"/>
      <c r="U427" s="280">
        <v>-1690</v>
      </c>
      <c r="V427" s="280"/>
      <c r="W427" s="280">
        <v>-1690</v>
      </c>
      <c r="X427" s="280"/>
      <c r="Y427" s="280">
        <v>-2974</v>
      </c>
      <c r="Z427" s="280"/>
      <c r="AA427" s="280">
        <v>-647</v>
      </c>
      <c r="AB427" s="280"/>
      <c r="AC427" s="280">
        <v>-3621</v>
      </c>
    </row>
    <row r="428" spans="1:29" ht="21.6" customHeight="1">
      <c r="A428" s="197" t="s">
        <v>377</v>
      </c>
      <c r="B428" s="138"/>
      <c r="C428" s="342"/>
      <c r="D428" s="342"/>
      <c r="E428" s="342"/>
      <c r="F428" s="342"/>
      <c r="G428" s="280"/>
      <c r="H428" s="280"/>
      <c r="I428" s="280"/>
      <c r="J428" s="280"/>
      <c r="K428" s="280"/>
      <c r="L428" s="280"/>
      <c r="M428" s="280">
        <v>-1134</v>
      </c>
      <c r="N428" s="280"/>
      <c r="O428" s="280"/>
      <c r="P428" s="280"/>
      <c r="Q428" s="280"/>
      <c r="R428" s="280"/>
      <c r="S428" s="280"/>
      <c r="T428" s="280"/>
      <c r="U428" s="280"/>
      <c r="V428" s="280"/>
      <c r="W428" s="280"/>
      <c r="X428" s="280"/>
      <c r="Y428" s="102">
        <v>-1134</v>
      </c>
      <c r="Z428" s="280"/>
      <c r="AA428" s="280">
        <v>1134</v>
      </c>
      <c r="AB428" s="280"/>
      <c r="AC428" s="280">
        <v>0</v>
      </c>
    </row>
    <row r="429" spans="1:29" ht="21.6" customHeight="1">
      <c r="A429" s="138" t="s">
        <v>281</v>
      </c>
      <c r="B429" s="197"/>
      <c r="C429" s="342"/>
      <c r="D429" s="342"/>
      <c r="E429" s="246"/>
      <c r="F429" s="342"/>
      <c r="G429" s="280"/>
      <c r="H429" s="280"/>
      <c r="I429" s="280"/>
      <c r="J429" s="280"/>
      <c r="K429" s="280"/>
      <c r="L429" s="280"/>
      <c r="M429" s="280"/>
      <c r="N429" s="280"/>
      <c r="O429" s="280"/>
      <c r="P429" s="280"/>
      <c r="Q429" s="280"/>
      <c r="R429" s="280"/>
      <c r="S429" s="280"/>
      <c r="T429" s="280"/>
      <c r="U429" s="280"/>
      <c r="V429" s="280"/>
      <c r="W429" s="280"/>
      <c r="X429" s="280"/>
      <c r="Y429" s="102"/>
      <c r="Z429" s="280"/>
      <c r="AA429" s="102">
        <v>-37</v>
      </c>
      <c r="AB429" s="280"/>
      <c r="AC429" s="280">
        <v>-37</v>
      </c>
    </row>
    <row r="430" spans="1:29" ht="21.6" customHeight="1" thickBot="1">
      <c r="A430" s="136" t="s">
        <v>371</v>
      </c>
      <c r="B430" s="342"/>
      <c r="C430" s="342"/>
      <c r="D430" s="342"/>
      <c r="E430" s="342"/>
      <c r="F430" s="342"/>
      <c r="G430" s="288">
        <v>200007</v>
      </c>
      <c r="H430" s="280"/>
      <c r="I430" s="288">
        <v>331679</v>
      </c>
      <c r="J430" s="280">
        <v>0</v>
      </c>
      <c r="K430" s="288">
        <v>25046</v>
      </c>
      <c r="L430" s="280">
        <v>0</v>
      </c>
      <c r="M430" s="288">
        <v>-1134</v>
      </c>
      <c r="N430" s="280"/>
      <c r="O430" s="288">
        <v>11328</v>
      </c>
      <c r="P430" s="280"/>
      <c r="Q430" s="288">
        <v>43170</v>
      </c>
      <c r="R430" s="280"/>
      <c r="S430" s="288">
        <v>0</v>
      </c>
      <c r="T430" s="280"/>
      <c r="U430" s="288">
        <v>-2017</v>
      </c>
      <c r="V430" s="280"/>
      <c r="W430" s="288">
        <v>-2017</v>
      </c>
      <c r="X430" s="280"/>
      <c r="Y430" s="288">
        <v>608079</v>
      </c>
      <c r="Z430" s="280"/>
      <c r="AA430" s="288">
        <v>617</v>
      </c>
      <c r="AB430" s="280"/>
      <c r="AC430" s="288">
        <v>608696</v>
      </c>
    </row>
    <row r="431" spans="1:29" ht="21.6" customHeight="1" thickTop="1">
      <c r="A431" s="138"/>
      <c r="B431" s="197"/>
      <c r="C431" s="197"/>
      <c r="D431" s="197"/>
      <c r="E431" s="197"/>
      <c r="F431" s="197"/>
      <c r="G431" s="198"/>
      <c r="H431" s="198"/>
      <c r="I431" s="198"/>
      <c r="J431" s="198"/>
      <c r="K431" s="198"/>
      <c r="L431" s="198"/>
      <c r="M431" s="198"/>
      <c r="N431" s="198"/>
      <c r="O431" s="198"/>
      <c r="P431" s="198"/>
      <c r="Q431" s="198"/>
      <c r="R431" s="198"/>
      <c r="S431" s="198"/>
      <c r="T431" s="198"/>
      <c r="U431" s="198"/>
      <c r="V431" s="198"/>
      <c r="W431" s="198"/>
      <c r="X431" s="198"/>
      <c r="Y431" s="198"/>
      <c r="Z431" s="198"/>
      <c r="AA431" s="198"/>
      <c r="AB431" s="198"/>
      <c r="AC431" s="198"/>
    </row>
    <row r="432" spans="1:29" ht="21.6" customHeight="1">
      <c r="A432" s="138"/>
      <c r="B432" s="197"/>
      <c r="C432" s="197"/>
      <c r="D432" s="197"/>
      <c r="E432" s="197"/>
      <c r="F432" s="197"/>
      <c r="G432" s="198"/>
      <c r="H432" s="198"/>
      <c r="I432" s="198"/>
      <c r="J432" s="198"/>
      <c r="K432" s="198"/>
      <c r="L432" s="198"/>
      <c r="M432" s="198"/>
      <c r="N432" s="198"/>
      <c r="O432" s="198"/>
      <c r="P432" s="198"/>
      <c r="Q432" s="198"/>
      <c r="R432" s="198"/>
      <c r="S432" s="198"/>
      <c r="T432" s="198"/>
      <c r="U432" s="198"/>
      <c r="V432" s="198"/>
      <c r="W432" s="198"/>
      <c r="X432" s="198"/>
      <c r="Y432" s="198"/>
      <c r="Z432" s="198"/>
      <c r="AA432" s="198"/>
      <c r="AB432" s="198"/>
      <c r="AC432" s="198"/>
    </row>
    <row r="433" spans="1:29" ht="21.6" customHeight="1">
      <c r="A433" s="138"/>
      <c r="B433" s="197"/>
      <c r="C433" s="197"/>
      <c r="D433" s="197"/>
      <c r="E433" s="197"/>
      <c r="F433" s="197"/>
      <c r="G433" s="198"/>
      <c r="H433" s="198"/>
      <c r="I433" s="198"/>
      <c r="J433" s="198"/>
      <c r="K433" s="198"/>
      <c r="L433" s="198"/>
      <c r="M433" s="198"/>
      <c r="N433" s="198"/>
      <c r="O433" s="198"/>
      <c r="P433" s="198"/>
      <c r="Q433" s="198"/>
      <c r="R433" s="198"/>
      <c r="S433" s="198"/>
      <c r="T433" s="198"/>
      <c r="U433" s="198"/>
      <c r="V433" s="198"/>
      <c r="W433" s="198"/>
      <c r="X433" s="198"/>
      <c r="Y433" s="198"/>
      <c r="Z433" s="198"/>
      <c r="AA433" s="198"/>
      <c r="AB433" s="198"/>
      <c r="AC433" s="198"/>
    </row>
    <row r="434" spans="1:29" ht="25.9">
      <c r="A434" s="229" t="s">
        <v>54</v>
      </c>
      <c r="B434" s="230"/>
      <c r="C434" s="230"/>
      <c r="D434" s="230"/>
      <c r="E434" s="230"/>
      <c r="F434" s="230"/>
      <c r="G434" s="230"/>
      <c r="H434" s="230"/>
      <c r="I434" s="230"/>
      <c r="J434" s="230"/>
      <c r="K434" s="230"/>
      <c r="L434" s="230"/>
      <c r="M434" s="230"/>
      <c r="N434" s="230"/>
      <c r="O434" s="230"/>
      <c r="P434" s="230"/>
      <c r="Q434" s="230"/>
      <c r="R434" s="230"/>
      <c r="S434" s="230"/>
      <c r="T434" s="230"/>
      <c r="U434" s="230"/>
      <c r="V434" s="230"/>
      <c r="W434" s="230"/>
      <c r="X434" s="230"/>
      <c r="Y434" s="230"/>
      <c r="Z434" s="230"/>
      <c r="AA434" s="230"/>
      <c r="AB434" s="230"/>
      <c r="AC434" s="231" t="s">
        <v>280</v>
      </c>
    </row>
    <row r="435" spans="1:29" ht="21.6" customHeight="1">
      <c r="A435" s="342"/>
      <c r="B435" s="342"/>
      <c r="C435" s="342"/>
      <c r="D435" s="342"/>
      <c r="E435" s="342"/>
      <c r="F435" s="342"/>
      <c r="G435" s="342"/>
      <c r="H435" s="342"/>
      <c r="I435" s="342"/>
      <c r="J435" s="342"/>
      <c r="K435" s="342"/>
      <c r="L435" s="342"/>
      <c r="M435" s="342"/>
      <c r="N435" s="342"/>
      <c r="O435" s="342"/>
      <c r="P435" s="342"/>
      <c r="Q435" s="342"/>
      <c r="R435" s="342"/>
      <c r="S435" s="342"/>
      <c r="T435" s="342"/>
      <c r="U435" s="342"/>
      <c r="V435" s="342"/>
      <c r="W435" s="97" t="s">
        <v>50</v>
      </c>
    </row>
    <row r="436" spans="1:29" ht="21.6" customHeight="1">
      <c r="A436" s="98"/>
      <c r="B436" s="342"/>
      <c r="C436" s="342"/>
      <c r="D436" s="342"/>
      <c r="E436" s="342"/>
      <c r="F436" s="342"/>
      <c r="G436" s="342"/>
      <c r="H436" s="342"/>
      <c r="I436" s="342"/>
      <c r="J436" s="342"/>
      <c r="K436" s="342"/>
      <c r="L436" s="342"/>
      <c r="M436" s="97"/>
      <c r="N436" s="342"/>
      <c r="O436" s="342"/>
      <c r="P436" s="342"/>
      <c r="Q436" s="342"/>
      <c r="R436" s="342"/>
      <c r="S436" s="342"/>
      <c r="T436" s="342"/>
      <c r="U436" s="342"/>
      <c r="V436" s="342"/>
      <c r="W436" s="97" t="s">
        <v>51</v>
      </c>
    </row>
    <row r="437" spans="1:29" ht="21.6" customHeight="1">
      <c r="A437" s="361" t="s">
        <v>251</v>
      </c>
      <c r="B437" s="361"/>
      <c r="C437" s="361"/>
      <c r="D437" s="361"/>
      <c r="E437" s="361"/>
      <c r="F437" s="361"/>
      <c r="G437" s="361"/>
      <c r="H437" s="361"/>
      <c r="I437" s="361"/>
      <c r="J437" s="361"/>
      <c r="K437" s="361"/>
      <c r="L437" s="361"/>
      <c r="M437" s="361"/>
      <c r="N437" s="361"/>
      <c r="O437" s="361"/>
      <c r="P437" s="361"/>
      <c r="Q437" s="361"/>
      <c r="R437" s="361"/>
      <c r="S437" s="361"/>
      <c r="T437" s="361"/>
      <c r="U437" s="361"/>
      <c r="V437" s="361"/>
      <c r="W437" s="361"/>
    </row>
    <row r="438" spans="1:29" ht="21.6" customHeight="1">
      <c r="A438" s="361" t="s">
        <v>47</v>
      </c>
      <c r="B438" s="361"/>
      <c r="C438" s="361"/>
      <c r="D438" s="361"/>
      <c r="E438" s="361"/>
      <c r="F438" s="361"/>
      <c r="G438" s="361"/>
      <c r="H438" s="361"/>
      <c r="I438" s="361"/>
      <c r="J438" s="361"/>
      <c r="K438" s="361"/>
      <c r="L438" s="361"/>
      <c r="M438" s="361"/>
      <c r="N438" s="361"/>
      <c r="O438" s="361"/>
      <c r="P438" s="361"/>
      <c r="Q438" s="361"/>
      <c r="R438" s="361"/>
      <c r="S438" s="361"/>
      <c r="T438" s="361"/>
      <c r="U438" s="361"/>
      <c r="V438" s="361"/>
      <c r="W438" s="361"/>
    </row>
    <row r="439" spans="1:29" ht="21.6" customHeight="1">
      <c r="A439" s="361" t="s">
        <v>368</v>
      </c>
      <c r="B439" s="361"/>
      <c r="C439" s="361"/>
      <c r="D439" s="361"/>
      <c r="E439" s="361"/>
      <c r="F439" s="361"/>
      <c r="G439" s="361"/>
      <c r="H439" s="361"/>
      <c r="I439" s="361"/>
      <c r="J439" s="361"/>
      <c r="K439" s="361"/>
      <c r="L439" s="361"/>
      <c r="M439" s="361"/>
      <c r="N439" s="361"/>
      <c r="O439" s="361"/>
      <c r="P439" s="361"/>
      <c r="Q439" s="361"/>
      <c r="R439" s="361"/>
      <c r="S439" s="361"/>
      <c r="T439" s="361"/>
      <c r="U439" s="361"/>
      <c r="V439" s="361"/>
      <c r="W439" s="361"/>
    </row>
    <row r="440" spans="1:29" ht="21.6" customHeight="1">
      <c r="A440" s="361" t="s">
        <v>48</v>
      </c>
      <c r="B440" s="361"/>
      <c r="C440" s="361"/>
      <c r="D440" s="361"/>
      <c r="E440" s="361"/>
      <c r="F440" s="361"/>
      <c r="G440" s="361"/>
      <c r="H440" s="361"/>
      <c r="I440" s="361"/>
      <c r="J440" s="361"/>
      <c r="K440" s="361"/>
      <c r="L440" s="361"/>
      <c r="M440" s="361"/>
      <c r="N440" s="361"/>
      <c r="O440" s="361"/>
      <c r="P440" s="361"/>
      <c r="Q440" s="361"/>
      <c r="R440" s="361"/>
      <c r="S440" s="361"/>
      <c r="T440" s="361"/>
      <c r="U440" s="361"/>
      <c r="V440" s="361"/>
      <c r="W440" s="361"/>
    </row>
    <row r="441" spans="1:29" ht="21.6" customHeight="1">
      <c r="A441" s="99"/>
      <c r="B441" s="99"/>
      <c r="C441" s="99"/>
      <c r="D441" s="99"/>
      <c r="E441" s="342"/>
      <c r="F441" s="99"/>
      <c r="G441" s="351" t="s">
        <v>49</v>
      </c>
      <c r="H441" s="351"/>
      <c r="I441" s="351"/>
      <c r="J441" s="351"/>
      <c r="K441" s="351"/>
      <c r="L441" s="351"/>
      <c r="M441" s="351"/>
      <c r="N441" s="351"/>
      <c r="O441" s="351"/>
      <c r="P441" s="351"/>
      <c r="Q441" s="351"/>
      <c r="R441" s="351"/>
      <c r="S441" s="351"/>
      <c r="T441" s="351"/>
      <c r="U441" s="351"/>
      <c r="V441" s="351"/>
      <c r="W441" s="351"/>
    </row>
    <row r="442" spans="1:29" ht="23.25">
      <c r="A442" s="99"/>
      <c r="B442" s="99"/>
      <c r="C442" s="99"/>
      <c r="D442" s="99"/>
      <c r="E442" s="352" t="s">
        <v>67</v>
      </c>
      <c r="F442" s="99"/>
      <c r="G442" s="354" t="s">
        <v>230</v>
      </c>
      <c r="H442" s="241"/>
      <c r="I442" s="354" t="s">
        <v>130</v>
      </c>
      <c r="J442" s="242"/>
      <c r="K442" s="354" t="s">
        <v>358</v>
      </c>
      <c r="L442" s="242"/>
      <c r="M442" s="243" t="s">
        <v>31</v>
      </c>
      <c r="N442" s="243"/>
      <c r="O442" s="243"/>
      <c r="P442" s="233"/>
      <c r="Q442" s="356" t="s">
        <v>97</v>
      </c>
      <c r="R442" s="356"/>
      <c r="S442" s="356"/>
      <c r="T442" s="356"/>
      <c r="U442" s="356"/>
      <c r="V442" s="241"/>
      <c r="W442" s="357" t="s">
        <v>14</v>
      </c>
    </row>
    <row r="443" spans="1:29" ht="99.4">
      <c r="A443" s="99"/>
      <c r="B443" s="99"/>
      <c r="C443" s="99"/>
      <c r="D443" s="99"/>
      <c r="E443" s="353"/>
      <c r="F443" s="99"/>
      <c r="G443" s="355"/>
      <c r="H443" s="341"/>
      <c r="I443" s="355"/>
      <c r="J443" s="244"/>
      <c r="K443" s="355"/>
      <c r="L443" s="244"/>
      <c r="M443" s="343" t="s">
        <v>359</v>
      </c>
      <c r="N443" s="143"/>
      <c r="O443" s="339" t="s">
        <v>13</v>
      </c>
      <c r="P443" s="341"/>
      <c r="Q443" s="343" t="s">
        <v>347</v>
      </c>
      <c r="R443" s="341"/>
      <c r="S443" s="343" t="s">
        <v>360</v>
      </c>
      <c r="T443" s="341"/>
      <c r="U443" s="343" t="s">
        <v>298</v>
      </c>
      <c r="V443" s="338"/>
      <c r="W443" s="358"/>
    </row>
    <row r="444" spans="1:29" ht="21.6" customHeight="1">
      <c r="A444" s="220" t="s">
        <v>279</v>
      </c>
      <c r="B444" s="342"/>
      <c r="C444" s="342"/>
      <c r="D444" s="342"/>
      <c r="E444" s="172"/>
      <c r="F444" s="342"/>
      <c r="G444" s="102"/>
      <c r="H444" s="102"/>
      <c r="I444" s="102"/>
      <c r="J444" s="103"/>
      <c r="K444" s="102"/>
      <c r="L444" s="103"/>
      <c r="M444" s="102"/>
      <c r="N444" s="102"/>
      <c r="O444" s="102"/>
      <c r="P444" s="102"/>
      <c r="Q444" s="102"/>
      <c r="R444" s="102"/>
      <c r="S444" s="102"/>
      <c r="T444" s="102"/>
      <c r="U444" s="102"/>
      <c r="V444" s="102"/>
      <c r="W444" s="102"/>
    </row>
    <row r="445" spans="1:29" ht="21.6" customHeight="1">
      <c r="A445" s="137" t="s">
        <v>326</v>
      </c>
      <c r="B445" s="144"/>
      <c r="C445" s="342"/>
      <c r="D445" s="342"/>
      <c r="E445" s="342"/>
      <c r="F445" s="342"/>
      <c r="G445" s="104">
        <v>200007</v>
      </c>
      <c r="H445" s="104"/>
      <c r="I445" s="104">
        <v>331679</v>
      </c>
      <c r="J445" s="104"/>
      <c r="K445" s="104">
        <v>27975</v>
      </c>
      <c r="L445" s="293"/>
      <c r="M445" s="104">
        <v>11328</v>
      </c>
      <c r="N445" s="294"/>
      <c r="O445" s="294">
        <v>10023</v>
      </c>
      <c r="P445" s="294"/>
      <c r="Q445" s="294">
        <v>1197</v>
      </c>
      <c r="R445" s="294"/>
      <c r="S445" s="294">
        <v>-1059</v>
      </c>
      <c r="T445" s="294"/>
      <c r="U445" s="294">
        <v>138</v>
      </c>
      <c r="V445" s="104"/>
      <c r="W445" s="104">
        <v>581150</v>
      </c>
    </row>
    <row r="446" spans="1:29" ht="21.6" customHeight="1">
      <c r="A446" s="138" t="s">
        <v>334</v>
      </c>
      <c r="B446" s="342"/>
      <c r="C446" s="342"/>
      <c r="D446" s="342"/>
      <c r="E446" s="342"/>
      <c r="F446" s="342"/>
      <c r="G446" s="104"/>
      <c r="H446" s="104"/>
      <c r="I446" s="104"/>
      <c r="J446" s="104"/>
      <c r="K446" s="104"/>
      <c r="L446" s="293"/>
      <c r="M446" s="104"/>
      <c r="N446" s="294"/>
      <c r="O446" s="294"/>
      <c r="P446" s="294"/>
      <c r="Q446" s="294"/>
      <c r="R446" s="294"/>
      <c r="S446" s="294"/>
      <c r="T446" s="294"/>
      <c r="U446" s="294"/>
      <c r="V446" s="104"/>
      <c r="W446" s="104"/>
    </row>
    <row r="447" spans="1:29" ht="21.6" customHeight="1">
      <c r="A447" s="342"/>
      <c r="B447" s="197" t="s">
        <v>335</v>
      </c>
      <c r="C447" s="342"/>
      <c r="D447" s="342"/>
      <c r="E447" s="246">
        <v>4</v>
      </c>
      <c r="F447" s="342"/>
      <c r="G447" s="104"/>
      <c r="H447" s="104"/>
      <c r="I447" s="104"/>
      <c r="J447" s="104"/>
      <c r="K447" s="104"/>
      <c r="L447" s="293"/>
      <c r="M447" s="104"/>
      <c r="N447" s="294"/>
      <c r="O447" s="294">
        <v>1197</v>
      </c>
      <c r="P447" s="294"/>
      <c r="Q447" s="294">
        <v>-1197</v>
      </c>
      <c r="R447" s="294"/>
      <c r="S447" s="294">
        <v>0</v>
      </c>
      <c r="T447" s="294"/>
      <c r="U447" s="294">
        <v>-1197</v>
      </c>
      <c r="V447" s="104"/>
      <c r="W447" s="104">
        <v>0</v>
      </c>
    </row>
    <row r="448" spans="1:29" ht="21.6" customHeight="1">
      <c r="A448" s="137" t="s">
        <v>339</v>
      </c>
      <c r="B448" s="144"/>
      <c r="C448" s="342"/>
      <c r="D448" s="342"/>
      <c r="E448" s="342"/>
      <c r="F448" s="342"/>
      <c r="G448" s="295">
        <v>200007</v>
      </c>
      <c r="H448" s="104"/>
      <c r="I448" s="295">
        <v>331679</v>
      </c>
      <c r="J448" s="104"/>
      <c r="K448" s="295">
        <v>27975</v>
      </c>
      <c r="L448" s="293"/>
      <c r="M448" s="295">
        <v>11328</v>
      </c>
      <c r="N448" s="294"/>
      <c r="O448" s="295">
        <v>11220</v>
      </c>
      <c r="P448" s="294"/>
      <c r="Q448" s="295">
        <v>0</v>
      </c>
      <c r="R448" s="294"/>
      <c r="S448" s="295">
        <v>-1059</v>
      </c>
      <c r="T448" s="294"/>
      <c r="U448" s="295">
        <v>-1059</v>
      </c>
      <c r="V448" s="104"/>
      <c r="W448" s="295">
        <v>581150</v>
      </c>
    </row>
    <row r="449" spans="1:23" ht="21.6" customHeight="1">
      <c r="A449" s="138" t="s">
        <v>311</v>
      </c>
      <c r="B449" s="144"/>
      <c r="C449" s="342"/>
      <c r="D449" s="342"/>
      <c r="E449" s="342"/>
      <c r="F449" s="342"/>
      <c r="G449" s="294"/>
      <c r="H449" s="296"/>
      <c r="I449" s="294"/>
      <c r="J449" s="297"/>
      <c r="K449" s="294"/>
      <c r="L449" s="297"/>
      <c r="M449" s="294"/>
      <c r="N449" s="294"/>
      <c r="O449" s="294"/>
      <c r="P449" s="294"/>
      <c r="Q449" s="294"/>
      <c r="R449" s="294"/>
      <c r="S449" s="294"/>
      <c r="T449" s="294"/>
      <c r="U449" s="294"/>
      <c r="V449" s="104"/>
      <c r="W449" s="104"/>
    </row>
    <row r="450" spans="1:23" ht="21.6" customHeight="1">
      <c r="A450" s="342"/>
      <c r="B450" s="197" t="s">
        <v>375</v>
      </c>
      <c r="C450" s="342"/>
      <c r="D450" s="342"/>
      <c r="E450" s="342"/>
      <c r="F450" s="342"/>
      <c r="G450" s="294"/>
      <c r="H450" s="296"/>
      <c r="I450" s="294"/>
      <c r="J450" s="297"/>
      <c r="K450" s="294"/>
      <c r="L450" s="297"/>
      <c r="M450" s="294"/>
      <c r="N450" s="294"/>
      <c r="O450" s="298">
        <v>-8978</v>
      </c>
      <c r="P450" s="294"/>
      <c r="Q450" s="298"/>
      <c r="R450" s="294"/>
      <c r="S450" s="298"/>
      <c r="T450" s="294"/>
      <c r="U450" s="298">
        <v>0</v>
      </c>
      <c r="V450" s="104"/>
      <c r="W450" s="299">
        <v>-8978</v>
      </c>
    </row>
    <row r="451" spans="1:23" ht="21.6" customHeight="1">
      <c r="A451" s="342"/>
      <c r="B451" s="197" t="s">
        <v>314</v>
      </c>
      <c r="C451" s="342"/>
      <c r="D451" s="342"/>
      <c r="E451" s="342"/>
      <c r="F451" s="342"/>
      <c r="G451" s="294"/>
      <c r="H451" s="296"/>
      <c r="I451" s="294"/>
      <c r="J451" s="297"/>
      <c r="K451" s="294"/>
      <c r="L451" s="297"/>
      <c r="M451" s="294"/>
      <c r="N451" s="294"/>
      <c r="O451" s="300">
        <v>0</v>
      </c>
      <c r="P451" s="294"/>
      <c r="Q451" s="300">
        <v>0</v>
      </c>
      <c r="R451" s="294"/>
      <c r="S451" s="300">
        <v>0</v>
      </c>
      <c r="T451" s="294"/>
      <c r="U451" s="300">
        <v>0</v>
      </c>
      <c r="V451" s="104"/>
      <c r="W451" s="301">
        <v>0</v>
      </c>
    </row>
    <row r="452" spans="1:23" ht="21.6" customHeight="1">
      <c r="A452" s="197" t="s">
        <v>376</v>
      </c>
      <c r="B452" s="144"/>
      <c r="C452" s="342"/>
      <c r="D452" s="342"/>
      <c r="E452" s="342"/>
      <c r="F452" s="342"/>
      <c r="G452" s="294"/>
      <c r="H452" s="296"/>
      <c r="I452" s="294"/>
      <c r="J452" s="297"/>
      <c r="K452" s="294"/>
      <c r="L452" s="297"/>
      <c r="M452" s="294"/>
      <c r="N452" s="294"/>
      <c r="O452" s="294">
        <v>-8978</v>
      </c>
      <c r="P452" s="294"/>
      <c r="Q452" s="294">
        <v>0</v>
      </c>
      <c r="R452" s="294"/>
      <c r="S452" s="294">
        <v>0</v>
      </c>
      <c r="T452" s="294"/>
      <c r="U452" s="294">
        <v>0</v>
      </c>
      <c r="V452" s="104"/>
      <c r="W452" s="294">
        <v>-8978</v>
      </c>
    </row>
    <row r="453" spans="1:23" ht="21.6" customHeight="1" thickBot="1">
      <c r="A453" s="136" t="s">
        <v>370</v>
      </c>
      <c r="B453" s="144"/>
      <c r="C453" s="342"/>
      <c r="D453" s="342"/>
      <c r="E453" s="342"/>
      <c r="F453" s="342"/>
      <c r="G453" s="302">
        <v>200007</v>
      </c>
      <c r="H453" s="296"/>
      <c r="I453" s="302">
        <v>331679</v>
      </c>
      <c r="J453" s="293"/>
      <c r="K453" s="302">
        <v>27975</v>
      </c>
      <c r="L453" s="293"/>
      <c r="M453" s="302">
        <v>11328</v>
      </c>
      <c r="N453" s="294"/>
      <c r="O453" s="302">
        <v>2242</v>
      </c>
      <c r="P453" s="294"/>
      <c r="Q453" s="302">
        <v>0</v>
      </c>
      <c r="R453" s="294"/>
      <c r="S453" s="302">
        <v>-1059</v>
      </c>
      <c r="T453" s="294"/>
      <c r="U453" s="302">
        <v>-1059</v>
      </c>
      <c r="V453" s="104"/>
      <c r="W453" s="302">
        <v>572172</v>
      </c>
    </row>
    <row r="454" spans="1:23" ht="21.6" customHeight="1" thickTop="1">
      <c r="A454" s="101"/>
      <c r="B454" s="342"/>
      <c r="C454" s="342"/>
      <c r="D454" s="342"/>
      <c r="E454" s="342"/>
      <c r="F454" s="342"/>
      <c r="G454" s="296"/>
      <c r="H454" s="296"/>
      <c r="I454" s="296"/>
      <c r="J454" s="293"/>
      <c r="K454" s="296"/>
      <c r="L454" s="293"/>
      <c r="M454" s="296"/>
      <c r="N454" s="104"/>
      <c r="O454" s="104"/>
      <c r="P454" s="104"/>
      <c r="Q454" s="104"/>
      <c r="R454" s="104"/>
      <c r="S454" s="104"/>
      <c r="T454" s="104"/>
      <c r="U454" s="104"/>
      <c r="V454" s="104"/>
      <c r="W454" s="104"/>
    </row>
    <row r="455" spans="1:23" ht="21.6" customHeight="1">
      <c r="A455" s="220" t="s">
        <v>231</v>
      </c>
      <c r="B455" s="342"/>
      <c r="C455" s="342"/>
      <c r="D455" s="342"/>
      <c r="E455" s="172" t="s">
        <v>4</v>
      </c>
      <c r="F455" s="342"/>
      <c r="G455" s="104"/>
      <c r="H455" s="104"/>
      <c r="I455" s="104"/>
      <c r="J455" s="105"/>
      <c r="K455" s="104"/>
      <c r="L455" s="105"/>
      <c r="M455" s="104"/>
      <c r="N455" s="104"/>
      <c r="O455" s="104"/>
      <c r="P455" s="104"/>
      <c r="Q455" s="104"/>
      <c r="R455" s="104"/>
      <c r="S455" s="104"/>
      <c r="T455" s="104"/>
      <c r="U455" s="104"/>
      <c r="V455" s="104"/>
      <c r="W455" s="104"/>
    </row>
    <row r="456" spans="1:23" ht="21.6" customHeight="1">
      <c r="A456" s="137" t="s">
        <v>327</v>
      </c>
      <c r="B456" s="144"/>
      <c r="C456" s="342"/>
      <c r="D456" s="342"/>
      <c r="E456" s="342"/>
      <c r="F456" s="342"/>
      <c r="G456" s="104">
        <v>200007</v>
      </c>
      <c r="H456" s="104"/>
      <c r="I456" s="104">
        <v>331679</v>
      </c>
      <c r="J456" s="104"/>
      <c r="K456" s="104">
        <v>27975</v>
      </c>
      <c r="L456" s="105"/>
      <c r="M456" s="104">
        <v>11328</v>
      </c>
      <c r="N456" s="104"/>
      <c r="O456" s="104">
        <v>24871</v>
      </c>
      <c r="P456" s="104"/>
      <c r="Q456" s="104">
        <v>165</v>
      </c>
      <c r="R456" s="104"/>
      <c r="S456" s="104">
        <v>231</v>
      </c>
      <c r="T456" s="104"/>
      <c r="U456" s="294">
        <v>396</v>
      </c>
      <c r="V456" s="104"/>
      <c r="W456" s="104">
        <v>596256</v>
      </c>
    </row>
    <row r="457" spans="1:23" ht="21.6" customHeight="1">
      <c r="A457" s="138" t="s">
        <v>338</v>
      </c>
      <c r="B457" s="342"/>
      <c r="C457" s="342"/>
      <c r="D457" s="342"/>
      <c r="E457" s="342"/>
      <c r="F457" s="342"/>
      <c r="G457" s="104"/>
      <c r="H457" s="104"/>
      <c r="I457" s="104"/>
      <c r="J457" s="104"/>
      <c r="K457" s="104"/>
      <c r="L457" s="105"/>
      <c r="M457" s="104"/>
      <c r="N457" s="104"/>
      <c r="O457" s="104"/>
      <c r="P457" s="104"/>
      <c r="Q457" s="104"/>
      <c r="R457" s="104"/>
      <c r="S457" s="104"/>
      <c r="T457" s="104"/>
      <c r="U457" s="294"/>
      <c r="V457" s="104"/>
      <c r="W457" s="104"/>
    </row>
    <row r="458" spans="1:23" ht="21.6" customHeight="1">
      <c r="A458" s="342"/>
      <c r="B458" s="197" t="s">
        <v>335</v>
      </c>
      <c r="C458" s="342"/>
      <c r="D458" s="342"/>
      <c r="E458" s="246">
        <v>4</v>
      </c>
      <c r="F458" s="342"/>
      <c r="G458" s="330"/>
      <c r="H458" s="104"/>
      <c r="I458" s="104"/>
      <c r="J458" s="104"/>
      <c r="K458" s="104"/>
      <c r="L458" s="105"/>
      <c r="M458" s="104"/>
      <c r="N458" s="104"/>
      <c r="O458" s="104"/>
      <c r="P458" s="104"/>
      <c r="Q458" s="104">
        <v>-165</v>
      </c>
      <c r="R458" s="104"/>
      <c r="S458" s="104"/>
      <c r="T458" s="104"/>
      <c r="U458" s="294">
        <v>-165</v>
      </c>
      <c r="V458" s="104"/>
      <c r="W458" s="104">
        <v>-165</v>
      </c>
    </row>
    <row r="459" spans="1:23" ht="21.6" customHeight="1">
      <c r="A459" s="219" t="s">
        <v>353</v>
      </c>
      <c r="B459" s="144"/>
      <c r="C459" s="342"/>
      <c r="D459" s="342"/>
      <c r="E459" s="342"/>
      <c r="F459" s="342"/>
      <c r="G459" s="295">
        <v>200007</v>
      </c>
      <c r="H459" s="104"/>
      <c r="I459" s="295">
        <v>331679</v>
      </c>
      <c r="J459" s="104"/>
      <c r="K459" s="295">
        <v>27975</v>
      </c>
      <c r="L459" s="105"/>
      <c r="M459" s="295">
        <v>11328</v>
      </c>
      <c r="N459" s="104"/>
      <c r="O459" s="295">
        <v>24871</v>
      </c>
      <c r="P459" s="104"/>
      <c r="Q459" s="295">
        <v>0</v>
      </c>
      <c r="R459" s="104"/>
      <c r="S459" s="295">
        <v>231</v>
      </c>
      <c r="T459" s="104"/>
      <c r="U459" s="295">
        <v>231</v>
      </c>
      <c r="V459" s="104"/>
      <c r="W459" s="295">
        <v>596091</v>
      </c>
    </row>
    <row r="460" spans="1:23" ht="21.6" customHeight="1">
      <c r="A460" s="137" t="s">
        <v>312</v>
      </c>
      <c r="B460" s="144"/>
      <c r="C460" s="342"/>
      <c r="D460" s="342"/>
      <c r="E460" s="342"/>
      <c r="F460" s="342"/>
      <c r="G460" s="104"/>
      <c r="H460" s="104"/>
      <c r="I460" s="104"/>
      <c r="J460" s="104"/>
      <c r="K460" s="104"/>
      <c r="L460" s="105"/>
      <c r="M460" s="104"/>
      <c r="N460" s="104"/>
      <c r="O460" s="104"/>
      <c r="P460" s="104"/>
      <c r="Q460" s="104"/>
      <c r="R460" s="104"/>
      <c r="S460" s="104"/>
      <c r="T460" s="104"/>
      <c r="U460" s="294"/>
      <c r="V460" s="104"/>
      <c r="W460" s="104"/>
    </row>
    <row r="461" spans="1:23" ht="21.6" customHeight="1">
      <c r="A461" s="342"/>
      <c r="B461" s="138" t="s">
        <v>341</v>
      </c>
      <c r="C461" s="342"/>
      <c r="D461" s="342"/>
      <c r="E461" s="342"/>
      <c r="F461" s="342"/>
      <c r="G461" s="104"/>
      <c r="H461" s="104"/>
      <c r="I461" s="104"/>
      <c r="J461" s="303"/>
      <c r="K461" s="104"/>
      <c r="L461" s="303"/>
      <c r="M461" s="104"/>
      <c r="N461" s="104"/>
      <c r="O461" s="299">
        <v>-8843</v>
      </c>
      <c r="P461" s="104"/>
      <c r="Q461" s="299"/>
      <c r="R461" s="104"/>
      <c r="S461" s="299"/>
      <c r="T461" s="104"/>
      <c r="U461" s="299"/>
      <c r="V461" s="104"/>
      <c r="W461" s="299">
        <v>-8843</v>
      </c>
    </row>
    <row r="462" spans="1:23" ht="21.6" customHeight="1">
      <c r="A462" s="342"/>
      <c r="B462" s="138" t="s">
        <v>334</v>
      </c>
      <c r="C462" s="342"/>
      <c r="D462" s="342"/>
      <c r="E462" s="342"/>
      <c r="F462" s="342"/>
      <c r="G462" s="104"/>
      <c r="H462" s="104"/>
      <c r="I462" s="104"/>
      <c r="J462" s="303"/>
      <c r="K462" s="104"/>
      <c r="L462" s="303"/>
      <c r="M462" s="104"/>
      <c r="N462" s="104"/>
      <c r="O462" s="304"/>
      <c r="P462" s="104"/>
      <c r="Q462" s="304"/>
      <c r="R462" s="104"/>
      <c r="S462" s="304"/>
      <c r="T462" s="104"/>
      <c r="U462" s="304"/>
      <c r="V462" s="104"/>
      <c r="W462" s="304"/>
    </row>
    <row r="463" spans="1:23" ht="21.6" customHeight="1">
      <c r="A463" s="342"/>
      <c r="B463" s="342"/>
      <c r="C463" s="197" t="s">
        <v>335</v>
      </c>
      <c r="D463" s="342"/>
      <c r="E463" s="246">
        <v>4</v>
      </c>
      <c r="F463" s="342"/>
      <c r="G463" s="104"/>
      <c r="H463" s="104"/>
      <c r="I463" s="104"/>
      <c r="J463" s="303"/>
      <c r="K463" s="104"/>
      <c r="L463" s="303"/>
      <c r="M463" s="104"/>
      <c r="N463" s="104"/>
      <c r="O463" s="304">
        <v>165</v>
      </c>
      <c r="P463" s="104"/>
      <c r="Q463" s="304"/>
      <c r="R463" s="104"/>
      <c r="S463" s="304"/>
      <c r="T463" s="104"/>
      <c r="U463" s="304">
        <v>0</v>
      </c>
      <c r="V463" s="104"/>
      <c r="W463" s="304">
        <v>165</v>
      </c>
    </row>
    <row r="464" spans="1:23" ht="21.6" customHeight="1">
      <c r="A464" s="342"/>
      <c r="B464" s="138" t="s">
        <v>355</v>
      </c>
      <c r="C464" s="342"/>
      <c r="D464" s="342"/>
      <c r="E464" s="246"/>
      <c r="F464" s="342"/>
      <c r="G464" s="104"/>
      <c r="H464" s="104"/>
      <c r="I464" s="104"/>
      <c r="J464" s="303"/>
      <c r="K464" s="104"/>
      <c r="L464" s="303"/>
      <c r="M464" s="104"/>
      <c r="N464" s="104"/>
      <c r="O464" s="301"/>
      <c r="P464" s="104"/>
      <c r="Q464" s="301"/>
      <c r="R464" s="104"/>
      <c r="S464" s="301">
        <v>-1379</v>
      </c>
      <c r="T464" s="104"/>
      <c r="U464" s="301">
        <v>-1379</v>
      </c>
      <c r="V464" s="104"/>
      <c r="W464" s="301">
        <v>-1379</v>
      </c>
    </row>
    <row r="465" spans="1:23" ht="21.6" customHeight="1">
      <c r="A465" s="197" t="s">
        <v>357</v>
      </c>
      <c r="B465" s="144"/>
      <c r="C465" s="342"/>
      <c r="D465" s="342"/>
      <c r="E465" s="246"/>
      <c r="F465" s="342"/>
      <c r="G465" s="104"/>
      <c r="H465" s="104"/>
      <c r="I465" s="104"/>
      <c r="J465" s="303"/>
      <c r="K465" s="104"/>
      <c r="L465" s="303"/>
      <c r="M465" s="104"/>
      <c r="N465" s="104"/>
      <c r="O465" s="104">
        <v>-8678</v>
      </c>
      <c r="P465" s="104"/>
      <c r="Q465" s="104">
        <v>0</v>
      </c>
      <c r="R465" s="104"/>
      <c r="S465" s="104">
        <v>-1379</v>
      </c>
      <c r="T465" s="104"/>
      <c r="U465" s="104">
        <v>-1379</v>
      </c>
      <c r="V465" s="104"/>
      <c r="W465" s="104">
        <v>-10057</v>
      </c>
    </row>
    <row r="466" spans="1:23" ht="21.6" customHeight="1" thickBot="1">
      <c r="A466" s="136" t="s">
        <v>371</v>
      </c>
      <c r="B466" s="144"/>
      <c r="C466" s="342"/>
      <c r="D466" s="342"/>
      <c r="E466" s="342"/>
      <c r="F466" s="342"/>
      <c r="G466" s="305">
        <v>200007</v>
      </c>
      <c r="H466" s="104"/>
      <c r="I466" s="305">
        <v>331679</v>
      </c>
      <c r="J466" s="105"/>
      <c r="K466" s="305">
        <v>27975</v>
      </c>
      <c r="L466" s="105"/>
      <c r="M466" s="305">
        <v>11328</v>
      </c>
      <c r="N466" s="104"/>
      <c r="O466" s="302">
        <v>16193</v>
      </c>
      <c r="P466" s="104"/>
      <c r="Q466" s="302">
        <v>0</v>
      </c>
      <c r="R466" s="104"/>
      <c r="S466" s="302">
        <v>-1148</v>
      </c>
      <c r="T466" s="104"/>
      <c r="U466" s="302">
        <v>-1148</v>
      </c>
      <c r="V466" s="104"/>
      <c r="W466" s="302">
        <v>586034</v>
      </c>
    </row>
    <row r="467" spans="1:23" ht="21.6" customHeight="1" thickTop="1">
      <c r="A467" s="66"/>
      <c r="B467" s="144"/>
      <c r="C467" s="342"/>
      <c r="D467" s="342"/>
      <c r="E467" s="342"/>
      <c r="F467" s="342"/>
      <c r="G467" s="104"/>
      <c r="H467" s="104"/>
      <c r="I467" s="104"/>
      <c r="J467" s="105"/>
      <c r="K467" s="104"/>
      <c r="L467" s="105"/>
      <c r="M467" s="104"/>
      <c r="N467" s="104"/>
      <c r="O467" s="104"/>
      <c r="P467" s="104"/>
      <c r="Q467" s="104"/>
      <c r="R467" s="104"/>
      <c r="S467" s="104"/>
      <c r="T467" s="104"/>
      <c r="U467" s="104"/>
      <c r="V467" s="104"/>
      <c r="W467" s="104"/>
    </row>
    <row r="468" spans="1:23" ht="21.6" customHeight="1">
      <c r="A468" s="66"/>
      <c r="B468" s="144"/>
      <c r="C468" s="342"/>
      <c r="D468" s="342"/>
      <c r="E468" s="342"/>
      <c r="F468" s="342"/>
      <c r="G468" s="104"/>
      <c r="H468" s="104"/>
      <c r="I468" s="104"/>
      <c r="J468" s="105"/>
      <c r="K468" s="104"/>
      <c r="L468" s="105"/>
      <c r="M468" s="104"/>
      <c r="N468" s="104"/>
      <c r="O468" s="104"/>
      <c r="P468" s="104"/>
      <c r="Q468" s="104"/>
      <c r="R468" s="104"/>
      <c r="S468" s="104"/>
      <c r="T468" s="104"/>
      <c r="U468" s="104"/>
      <c r="V468" s="104"/>
      <c r="W468" s="104"/>
    </row>
    <row r="469" spans="1:23" ht="21.6" customHeight="1">
      <c r="A469" s="66"/>
      <c r="B469" s="144"/>
      <c r="C469" s="342"/>
      <c r="D469" s="342"/>
      <c r="E469" s="342"/>
      <c r="F469" s="342"/>
      <c r="G469" s="104"/>
      <c r="H469" s="104"/>
      <c r="I469" s="104"/>
      <c r="J469" s="105"/>
      <c r="K469" s="104"/>
      <c r="L469" s="105"/>
      <c r="M469" s="104"/>
      <c r="N469" s="104"/>
      <c r="O469" s="104"/>
      <c r="P469" s="104"/>
      <c r="Q469" s="104"/>
      <c r="R469" s="104"/>
      <c r="S469" s="104"/>
      <c r="T469" s="104"/>
      <c r="U469" s="104"/>
      <c r="V469" s="104"/>
      <c r="W469" s="104"/>
    </row>
    <row r="470" spans="1:23" ht="21.6" customHeight="1">
      <c r="A470" s="66"/>
      <c r="B470" s="144"/>
      <c r="C470" s="342"/>
      <c r="D470" s="342"/>
      <c r="E470" s="342"/>
      <c r="F470" s="342"/>
      <c r="G470" s="104"/>
      <c r="H470" s="104"/>
      <c r="I470" s="104"/>
      <c r="J470" s="105"/>
      <c r="K470" s="104"/>
      <c r="L470" s="105"/>
      <c r="M470" s="104"/>
      <c r="N470" s="104"/>
      <c r="O470" s="104"/>
      <c r="P470" s="104"/>
      <c r="Q470" s="104"/>
      <c r="R470" s="104"/>
      <c r="S470" s="104"/>
      <c r="T470" s="104"/>
      <c r="U470" s="104"/>
      <c r="V470" s="104"/>
      <c r="W470" s="104"/>
    </row>
    <row r="471" spans="1:23" ht="21.6" customHeight="1">
      <c r="A471" s="152" t="s">
        <v>54</v>
      </c>
      <c r="B471" s="228"/>
      <c r="C471" s="103"/>
      <c r="D471" s="103"/>
      <c r="E471" s="103"/>
      <c r="F471" s="103"/>
      <c r="G471" s="105"/>
      <c r="H471" s="105"/>
      <c r="I471" s="105"/>
      <c r="J471" s="105"/>
      <c r="K471" s="105"/>
      <c r="L471" s="105"/>
      <c r="M471" s="105"/>
      <c r="N471" s="105"/>
      <c r="O471" s="105"/>
      <c r="P471" s="105"/>
      <c r="Q471" s="105"/>
      <c r="R471" s="105"/>
      <c r="S471" s="105"/>
      <c r="T471" s="105"/>
      <c r="U471" s="105"/>
      <c r="V471" s="105"/>
      <c r="W471" s="222" t="s">
        <v>317</v>
      </c>
    </row>
    <row r="472" spans="1:23" ht="21.6" customHeight="1">
      <c r="A472" s="25"/>
      <c r="B472" s="25"/>
      <c r="C472" s="25"/>
      <c r="D472" s="25"/>
      <c r="E472" s="25"/>
      <c r="F472" s="25"/>
      <c r="G472" s="25"/>
      <c r="H472" s="25"/>
      <c r="I472" s="25"/>
      <c r="J472" s="25"/>
      <c r="K472" s="25"/>
      <c r="L472" s="25"/>
      <c r="M472" s="81" t="s">
        <v>50</v>
      </c>
    </row>
    <row r="473" spans="1:23" ht="21.6" customHeight="1">
      <c r="A473" s="25"/>
      <c r="B473" s="25"/>
      <c r="C473" s="25"/>
      <c r="D473" s="25"/>
      <c r="E473" s="25"/>
      <c r="F473" s="25"/>
      <c r="G473" s="25"/>
      <c r="H473" s="25"/>
      <c r="I473" s="25"/>
      <c r="J473" s="25"/>
      <c r="K473" s="25"/>
      <c r="L473" s="25"/>
      <c r="M473" s="81" t="s">
        <v>51</v>
      </c>
    </row>
    <row r="474" spans="1:23" ht="23.25">
      <c r="A474" s="347" t="s">
        <v>251</v>
      </c>
      <c r="B474" s="347"/>
      <c r="C474" s="347"/>
      <c r="D474" s="347"/>
      <c r="E474" s="347"/>
      <c r="F474" s="347"/>
      <c r="G474" s="347"/>
      <c r="H474" s="347"/>
      <c r="I474" s="347"/>
      <c r="J474" s="347"/>
      <c r="K474" s="347"/>
      <c r="L474" s="347"/>
      <c r="M474" s="347"/>
    </row>
    <row r="475" spans="1:23" ht="23.25">
      <c r="A475" s="347" t="s">
        <v>233</v>
      </c>
      <c r="B475" s="347"/>
      <c r="C475" s="347"/>
      <c r="D475" s="347"/>
      <c r="E475" s="347"/>
      <c r="F475" s="347"/>
      <c r="G475" s="347"/>
      <c r="H475" s="347"/>
      <c r="I475" s="347"/>
      <c r="J475" s="347"/>
      <c r="K475" s="347"/>
      <c r="L475" s="347"/>
      <c r="M475" s="347"/>
    </row>
    <row r="476" spans="1:23" ht="23.25">
      <c r="A476" s="347" t="s">
        <v>368</v>
      </c>
      <c r="B476" s="347"/>
      <c r="C476" s="347"/>
      <c r="D476" s="347"/>
      <c r="E476" s="347"/>
      <c r="F476" s="347"/>
      <c r="G476" s="347"/>
      <c r="H476" s="347"/>
      <c r="I476" s="347"/>
      <c r="J476" s="347"/>
      <c r="K476" s="347"/>
      <c r="L476" s="347"/>
      <c r="M476" s="347"/>
    </row>
    <row r="477" spans="1:23" ht="21.6" customHeight="1">
      <c r="A477" s="173"/>
      <c r="B477" s="24"/>
      <c r="C477" s="24"/>
      <c r="D477" s="24"/>
      <c r="E477" s="24"/>
      <c r="F477" s="24"/>
      <c r="G477" s="349" t="s">
        <v>49</v>
      </c>
      <c r="H477" s="349"/>
      <c r="I477" s="349"/>
      <c r="J477" s="349"/>
      <c r="K477" s="349"/>
      <c r="L477" s="349"/>
      <c r="M477" s="349"/>
    </row>
    <row r="478" spans="1:23" ht="21.6" customHeight="1">
      <c r="A478" s="173"/>
      <c r="B478" s="24"/>
      <c r="C478" s="24"/>
      <c r="D478" s="24"/>
      <c r="E478" s="24"/>
      <c r="F478" s="24"/>
      <c r="G478" s="350" t="s">
        <v>1</v>
      </c>
      <c r="H478" s="350"/>
      <c r="I478" s="350"/>
      <c r="J478" s="174"/>
      <c r="K478" s="350" t="s">
        <v>48</v>
      </c>
      <c r="L478" s="350"/>
      <c r="M478" s="350"/>
    </row>
    <row r="479" spans="1:23" ht="21.6" customHeight="1">
      <c r="A479" s="173"/>
      <c r="B479" s="24"/>
      <c r="C479" s="24"/>
      <c r="D479" s="24"/>
      <c r="E479" s="24"/>
      <c r="F479" s="24"/>
      <c r="G479" s="312">
        <v>2564</v>
      </c>
      <c r="H479" s="175"/>
      <c r="I479" s="312">
        <v>2563</v>
      </c>
      <c r="J479" s="44"/>
      <c r="K479" s="312">
        <v>2564</v>
      </c>
      <c r="L479" s="175"/>
      <c r="M479" s="312">
        <v>2563</v>
      </c>
    </row>
    <row r="480" spans="1:23" ht="21.6" customHeight="1">
      <c r="A480" s="173"/>
      <c r="B480" s="24"/>
      <c r="C480" s="24"/>
      <c r="D480" s="24"/>
      <c r="E480" s="24"/>
      <c r="F480" s="24"/>
      <c r="G480" s="313"/>
      <c r="H480" s="175"/>
      <c r="I480" s="313" t="s">
        <v>320</v>
      </c>
      <c r="J480" s="44"/>
      <c r="K480" s="313"/>
      <c r="L480" s="175"/>
      <c r="M480" s="313" t="s">
        <v>320</v>
      </c>
    </row>
    <row r="481" spans="1:13" ht="21.6" customHeight="1">
      <c r="A481" s="28" t="s">
        <v>21</v>
      </c>
      <c r="B481" s="25"/>
      <c r="C481" s="25"/>
      <c r="D481" s="25"/>
      <c r="E481" s="25"/>
      <c r="F481" s="25"/>
      <c r="G481" s="237"/>
      <c r="H481" s="237"/>
      <c r="I481" s="237"/>
      <c r="J481" s="237"/>
      <c r="K481" s="237"/>
      <c r="L481" s="237"/>
      <c r="M481" s="238"/>
    </row>
    <row r="482" spans="1:13" ht="21.6" customHeight="1">
      <c r="A482" s="28"/>
      <c r="B482" s="95" t="s">
        <v>286</v>
      </c>
      <c r="C482" s="25"/>
      <c r="D482" s="25"/>
      <c r="E482" s="25"/>
      <c r="F482" s="25"/>
      <c r="G482" s="237"/>
      <c r="H482" s="237"/>
      <c r="I482" s="237"/>
      <c r="J482" s="237"/>
      <c r="K482" s="237"/>
      <c r="L482" s="237"/>
      <c r="M482" s="238"/>
    </row>
    <row r="483" spans="1:13" ht="21.6" customHeight="1">
      <c r="A483" s="25"/>
      <c r="B483" s="25"/>
      <c r="C483" s="25" t="s">
        <v>283</v>
      </c>
      <c r="D483" s="25"/>
      <c r="E483" s="25"/>
      <c r="F483" s="25"/>
      <c r="G483" s="176">
        <v>1707</v>
      </c>
      <c r="H483" s="176"/>
      <c r="I483" s="176">
        <v>-1963</v>
      </c>
      <c r="J483" s="176"/>
      <c r="K483" s="176">
        <v>-8978</v>
      </c>
      <c r="L483" s="176"/>
      <c r="M483" s="176">
        <v>-8678</v>
      </c>
    </row>
    <row r="484" spans="1:13" ht="21.6" customHeight="1">
      <c r="A484" s="25"/>
      <c r="B484" s="25"/>
      <c r="C484" s="25" t="s">
        <v>284</v>
      </c>
      <c r="D484" s="25"/>
      <c r="E484" s="25"/>
      <c r="F484" s="25"/>
      <c r="G484" s="306">
        <v>0</v>
      </c>
      <c r="H484" s="176"/>
      <c r="I484" s="306">
        <v>-56</v>
      </c>
      <c r="J484" s="176"/>
      <c r="K484" s="306">
        <v>0</v>
      </c>
      <c r="L484" s="176"/>
      <c r="M484" s="306">
        <v>0</v>
      </c>
    </row>
    <row r="485" spans="1:13" ht="21.6" customHeight="1">
      <c r="A485" s="25"/>
      <c r="B485" s="95" t="s">
        <v>271</v>
      </c>
      <c r="C485" s="25"/>
      <c r="D485" s="25"/>
      <c r="E485" s="25"/>
      <c r="F485" s="25"/>
      <c r="G485" s="176">
        <v>1707</v>
      </c>
      <c r="H485" s="176"/>
      <c r="I485" s="176">
        <v>-2019</v>
      </c>
      <c r="J485" s="176"/>
      <c r="K485" s="176">
        <v>-8978</v>
      </c>
      <c r="L485" s="176"/>
      <c r="M485" s="176">
        <v>-8678</v>
      </c>
    </row>
    <row r="486" spans="1:13" ht="21.6" customHeight="1">
      <c r="A486" s="25"/>
      <c r="B486" s="178" t="s">
        <v>287</v>
      </c>
      <c r="C486" s="25"/>
      <c r="D486" s="25"/>
      <c r="E486" s="25"/>
      <c r="F486" s="25"/>
      <c r="G486" s="176"/>
      <c r="H486" s="176"/>
      <c r="I486" s="176"/>
      <c r="J486" s="176"/>
      <c r="K486" s="176"/>
      <c r="L486" s="176"/>
      <c r="M486" s="176"/>
    </row>
    <row r="487" spans="1:13" ht="21.6" customHeight="1">
      <c r="A487" s="25"/>
      <c r="B487" s="178"/>
      <c r="C487" s="25" t="s">
        <v>282</v>
      </c>
      <c r="D487" s="25"/>
      <c r="E487" s="25"/>
      <c r="F487" s="25"/>
      <c r="G487" s="176">
        <v>2127</v>
      </c>
      <c r="H487" s="176"/>
      <c r="I487" s="176">
        <v>2903</v>
      </c>
      <c r="J487" s="176"/>
      <c r="K487" s="176">
        <v>687</v>
      </c>
      <c r="L487" s="176"/>
      <c r="M487" s="176">
        <v>-77</v>
      </c>
    </row>
    <row r="488" spans="1:13" ht="21.6" customHeight="1">
      <c r="A488" s="25"/>
      <c r="B488" s="25"/>
      <c r="C488" s="78" t="s">
        <v>239</v>
      </c>
      <c r="D488" s="25"/>
      <c r="E488" s="25"/>
      <c r="F488" s="25"/>
      <c r="G488" s="176">
        <v>7927</v>
      </c>
      <c r="H488" s="176"/>
      <c r="I488" s="176">
        <v>8361</v>
      </c>
      <c r="J488" s="176"/>
      <c r="K488" s="176">
        <v>7609</v>
      </c>
      <c r="L488" s="176"/>
      <c r="M488" s="176">
        <v>7923</v>
      </c>
    </row>
    <row r="489" spans="1:13" ht="21.6" customHeight="1">
      <c r="A489" s="25"/>
      <c r="B489" s="25"/>
      <c r="C489" s="78" t="s">
        <v>240</v>
      </c>
      <c r="D489" s="25"/>
      <c r="E489" s="25"/>
      <c r="F489" s="25"/>
      <c r="G489" s="176">
        <v>3202</v>
      </c>
      <c r="H489" s="176"/>
      <c r="I489" s="176">
        <v>2997</v>
      </c>
      <c r="J489" s="176"/>
      <c r="K489" s="176">
        <v>1691</v>
      </c>
      <c r="L489" s="176"/>
      <c r="M489" s="176">
        <v>1604</v>
      </c>
    </row>
    <row r="490" spans="1:13" ht="21.6" customHeight="1">
      <c r="A490" s="25"/>
      <c r="B490" s="25"/>
      <c r="C490" s="95" t="s">
        <v>285</v>
      </c>
      <c r="D490" s="25"/>
      <c r="E490" s="25"/>
      <c r="F490" s="25"/>
      <c r="G490" s="176">
        <v>342</v>
      </c>
      <c r="H490" s="176"/>
      <c r="I490" s="176">
        <v>322</v>
      </c>
      <c r="J490" s="176"/>
      <c r="K490" s="176">
        <v>334</v>
      </c>
      <c r="L490" s="176"/>
      <c r="M490" s="176">
        <v>306</v>
      </c>
    </row>
    <row r="491" spans="1:13" ht="21.6" customHeight="1">
      <c r="A491" s="25"/>
      <c r="B491" s="25"/>
      <c r="C491" s="95" t="s">
        <v>348</v>
      </c>
      <c r="D491" s="25"/>
      <c r="E491" s="25"/>
      <c r="F491" s="25"/>
      <c r="G491" s="176">
        <v>-334</v>
      </c>
      <c r="H491" s="176"/>
      <c r="I491" s="176">
        <v>598</v>
      </c>
      <c r="J491" s="176"/>
      <c r="K491" s="176">
        <v>-405</v>
      </c>
      <c r="L491" s="176"/>
      <c r="M491" s="176">
        <v>573</v>
      </c>
    </row>
    <row r="492" spans="1:13" ht="21.6" customHeight="1">
      <c r="A492" s="25"/>
      <c r="B492" s="25"/>
      <c r="C492" s="95" t="s">
        <v>218</v>
      </c>
      <c r="D492" s="25"/>
      <c r="E492" s="25"/>
      <c r="F492" s="25"/>
      <c r="G492" s="176">
        <v>-88</v>
      </c>
      <c r="H492" s="176"/>
      <c r="I492" s="176">
        <v>-109</v>
      </c>
      <c r="J492" s="176"/>
      <c r="K492" s="177">
        <v>-75</v>
      </c>
      <c r="L492" s="176"/>
      <c r="M492" s="177">
        <v>-132</v>
      </c>
    </row>
    <row r="493" spans="1:13" ht="21.6" customHeight="1">
      <c r="A493" s="25"/>
      <c r="B493" s="25"/>
      <c r="C493" s="95" t="s">
        <v>378</v>
      </c>
      <c r="D493" s="25"/>
      <c r="E493" s="25"/>
      <c r="F493" s="25"/>
      <c r="G493" s="176">
        <v>34</v>
      </c>
      <c r="H493" s="176"/>
      <c r="I493" s="176">
        <v>-234</v>
      </c>
      <c r="J493" s="176"/>
      <c r="K493" s="179">
        <v>0</v>
      </c>
      <c r="L493" s="176"/>
      <c r="M493" s="179">
        <v>-234</v>
      </c>
    </row>
    <row r="494" spans="1:13" ht="21.6" customHeight="1">
      <c r="A494" s="25"/>
      <c r="B494" s="25"/>
      <c r="C494" s="95" t="s">
        <v>379</v>
      </c>
      <c r="D494" s="25"/>
      <c r="E494" s="25"/>
      <c r="F494" s="25"/>
      <c r="G494" s="176">
        <v>11</v>
      </c>
      <c r="H494" s="176"/>
      <c r="I494" s="176">
        <v>0</v>
      </c>
      <c r="J494" s="176"/>
      <c r="K494" s="176">
        <v>0</v>
      </c>
      <c r="L494" s="176"/>
      <c r="M494" s="176">
        <v>0</v>
      </c>
    </row>
    <row r="495" spans="1:13" ht="21.6" customHeight="1">
      <c r="A495" s="25"/>
      <c r="B495" s="25"/>
      <c r="C495" s="95" t="s">
        <v>329</v>
      </c>
      <c r="D495" s="25"/>
      <c r="E495" s="25"/>
      <c r="F495" s="25"/>
      <c r="G495" s="176"/>
      <c r="H495" s="176"/>
      <c r="I495" s="176"/>
      <c r="J495" s="176"/>
      <c r="K495" s="179"/>
      <c r="L495" s="176"/>
      <c r="M495" s="179"/>
    </row>
    <row r="496" spans="1:13" ht="21.6" customHeight="1">
      <c r="A496" s="25"/>
      <c r="B496" s="25"/>
      <c r="C496" s="95"/>
      <c r="D496" s="25" t="s">
        <v>325</v>
      </c>
      <c r="E496" s="25"/>
      <c r="F496" s="25"/>
      <c r="G496" s="176">
        <v>0</v>
      </c>
      <c r="H496" s="176"/>
      <c r="I496" s="176">
        <v>-206</v>
      </c>
      <c r="J496" s="176"/>
      <c r="K496" s="179">
        <v>0</v>
      </c>
      <c r="L496" s="176"/>
      <c r="M496" s="179">
        <v>-206</v>
      </c>
    </row>
    <row r="497" spans="1:13" ht="21.6" customHeight="1">
      <c r="A497" s="25"/>
      <c r="B497" s="25"/>
      <c r="C497" s="95" t="s">
        <v>342</v>
      </c>
      <c r="D497" s="25"/>
      <c r="E497" s="25"/>
      <c r="F497" s="25"/>
      <c r="G497" s="176">
        <v>3271</v>
      </c>
      <c r="H497" s="176"/>
      <c r="I497" s="176">
        <v>-173</v>
      </c>
      <c r="J497" s="176"/>
      <c r="K497" s="176">
        <v>1793</v>
      </c>
      <c r="L497" s="176"/>
      <c r="M497" s="176">
        <v>-173</v>
      </c>
    </row>
    <row r="498" spans="1:13" ht="21.6" customHeight="1">
      <c r="A498" s="25"/>
      <c r="B498" s="25"/>
      <c r="C498" s="95" t="s">
        <v>381</v>
      </c>
      <c r="D498" s="25"/>
      <c r="E498" s="25"/>
      <c r="F498" s="25"/>
      <c r="G498" s="176">
        <v>159</v>
      </c>
      <c r="H498" s="176"/>
      <c r="I498" s="179">
        <v>611</v>
      </c>
      <c r="J498" s="176"/>
      <c r="K498" s="179">
        <v>243</v>
      </c>
      <c r="L498" s="176"/>
      <c r="M498" s="179">
        <v>611</v>
      </c>
    </row>
    <row r="499" spans="1:13" ht="21.6" customHeight="1">
      <c r="A499" s="25"/>
      <c r="B499" s="25"/>
      <c r="C499" s="95" t="s">
        <v>125</v>
      </c>
      <c r="D499" s="25"/>
      <c r="E499" s="25"/>
      <c r="F499" s="25"/>
      <c r="G499" s="176">
        <v>1133</v>
      </c>
      <c r="H499" s="176"/>
      <c r="I499" s="180">
        <v>1556</v>
      </c>
      <c r="J499" s="176"/>
      <c r="K499" s="177">
        <v>940</v>
      </c>
      <c r="L499" s="176"/>
      <c r="M499" s="177">
        <v>1329</v>
      </c>
    </row>
    <row r="500" spans="1:13" ht="21.6" customHeight="1">
      <c r="A500" s="25"/>
      <c r="B500" s="25"/>
      <c r="C500" s="95" t="s">
        <v>65</v>
      </c>
      <c r="D500" s="25"/>
      <c r="E500" s="25"/>
      <c r="F500" s="25"/>
      <c r="G500" s="176">
        <v>995</v>
      </c>
      <c r="H500" s="176"/>
      <c r="I500" s="176">
        <v>931</v>
      </c>
      <c r="J500" s="176"/>
      <c r="K500" s="177">
        <v>461</v>
      </c>
      <c r="L500" s="176"/>
      <c r="M500" s="177">
        <v>421</v>
      </c>
    </row>
    <row r="501" spans="1:13" ht="21.6" customHeight="1">
      <c r="A501" s="25"/>
      <c r="B501" s="25"/>
      <c r="C501" s="95" t="s">
        <v>310</v>
      </c>
      <c r="D501" s="25"/>
      <c r="E501" s="25"/>
      <c r="F501" s="25"/>
      <c r="G501" s="176">
        <v>27</v>
      </c>
      <c r="H501" s="176"/>
      <c r="I501" s="176">
        <v>0</v>
      </c>
      <c r="J501" s="176"/>
      <c r="K501" s="176">
        <v>0</v>
      </c>
      <c r="L501" s="176"/>
      <c r="M501" s="176">
        <v>0</v>
      </c>
    </row>
    <row r="502" spans="1:13" ht="21.6" customHeight="1">
      <c r="A502" s="25"/>
      <c r="B502" s="25"/>
      <c r="C502" s="95" t="s">
        <v>301</v>
      </c>
      <c r="D502" s="25"/>
      <c r="E502" s="25"/>
      <c r="F502" s="25"/>
      <c r="G502" s="179">
        <v>0</v>
      </c>
      <c r="H502" s="176"/>
      <c r="I502" s="179">
        <v>0</v>
      </c>
      <c r="J502" s="176"/>
      <c r="K502" s="177">
        <v>6645</v>
      </c>
      <c r="L502" s="176"/>
      <c r="M502" s="179">
        <v>0</v>
      </c>
    </row>
    <row r="503" spans="1:13" ht="21.6" customHeight="1">
      <c r="A503" s="25"/>
      <c r="B503" s="25"/>
      <c r="C503" s="95" t="s">
        <v>302</v>
      </c>
      <c r="D503" s="25"/>
      <c r="E503" s="25"/>
      <c r="F503" s="25"/>
      <c r="G503" s="179">
        <v>0</v>
      </c>
      <c r="H503" s="176"/>
      <c r="I503" s="179">
        <v>0</v>
      </c>
      <c r="J503" s="176"/>
      <c r="K503" s="177">
        <v>-6645</v>
      </c>
      <c r="L503" s="176"/>
      <c r="M503" s="179">
        <v>0</v>
      </c>
    </row>
    <row r="504" spans="1:13" ht="21.6" customHeight="1">
      <c r="A504" s="25"/>
      <c r="B504" s="25"/>
      <c r="C504" s="78" t="s">
        <v>328</v>
      </c>
      <c r="D504" s="25"/>
      <c r="E504" s="25"/>
      <c r="F504" s="25"/>
      <c r="G504" s="176"/>
      <c r="H504" s="176"/>
      <c r="I504" s="176"/>
      <c r="J504" s="176"/>
      <c r="K504" s="177"/>
      <c r="L504" s="176"/>
      <c r="M504" s="177"/>
    </row>
    <row r="505" spans="1:13" ht="21.6" customHeight="1">
      <c r="A505" s="25"/>
      <c r="B505" s="25"/>
      <c r="C505" s="25"/>
      <c r="D505" s="25" t="s">
        <v>267</v>
      </c>
      <c r="E505" s="25"/>
      <c r="F505" s="25"/>
      <c r="G505" s="180">
        <v>0</v>
      </c>
      <c r="H505" s="180"/>
      <c r="I505" s="180">
        <v>108</v>
      </c>
      <c r="J505" s="180"/>
      <c r="K505" s="179">
        <v>0</v>
      </c>
      <c r="L505" s="180"/>
      <c r="M505" s="179">
        <v>0</v>
      </c>
    </row>
    <row r="506" spans="1:13" ht="21.6" customHeight="1">
      <c r="A506" s="25"/>
      <c r="B506" s="78" t="s">
        <v>30</v>
      </c>
      <c r="C506" s="28"/>
      <c r="D506" s="25"/>
      <c r="E506" s="25"/>
      <c r="F506" s="25"/>
      <c r="G506" s="307"/>
      <c r="H506" s="176"/>
      <c r="I506" s="307"/>
      <c r="J506" s="176"/>
      <c r="K506" s="307"/>
      <c r="L506" s="176"/>
      <c r="M506" s="307"/>
    </row>
    <row r="507" spans="1:13" ht="21.6" customHeight="1">
      <c r="A507" s="25"/>
      <c r="B507" s="25"/>
      <c r="C507" s="28" t="s">
        <v>41</v>
      </c>
      <c r="D507" s="25"/>
      <c r="E507" s="25"/>
      <c r="F507" s="25"/>
      <c r="G507" s="176">
        <v>20513</v>
      </c>
      <c r="H507" s="176"/>
      <c r="I507" s="176">
        <v>15646</v>
      </c>
      <c r="J507" s="176"/>
      <c r="K507" s="176">
        <v>4300</v>
      </c>
      <c r="L507" s="176"/>
      <c r="M507" s="176">
        <v>3267</v>
      </c>
    </row>
    <row r="508" spans="1:13" ht="21.6" customHeight="1">
      <c r="A508" s="25"/>
      <c r="B508" s="25" t="s">
        <v>126</v>
      </c>
      <c r="C508" s="25"/>
      <c r="D508" s="25"/>
      <c r="E508" s="25"/>
      <c r="F508" s="25"/>
      <c r="G508" s="176"/>
      <c r="H508" s="176"/>
      <c r="I508" s="176"/>
      <c r="J508" s="176"/>
      <c r="K508" s="176"/>
      <c r="L508" s="176"/>
      <c r="M508" s="176"/>
    </row>
    <row r="509" spans="1:13" ht="21.6" customHeight="1">
      <c r="A509" s="25"/>
      <c r="B509" s="25"/>
      <c r="C509" s="25" t="s">
        <v>373</v>
      </c>
      <c r="D509" s="25"/>
      <c r="E509" s="25"/>
      <c r="F509" s="25"/>
      <c r="G509" s="176">
        <v>-59464</v>
      </c>
      <c r="H509" s="176"/>
      <c r="I509" s="176">
        <v>54922</v>
      </c>
      <c r="J509" s="176"/>
      <c r="K509" s="176">
        <v>-21847</v>
      </c>
      <c r="L509" s="176"/>
      <c r="M509" s="176">
        <v>54922</v>
      </c>
    </row>
    <row r="510" spans="1:13" ht="21.6" customHeight="1">
      <c r="A510" s="25"/>
      <c r="B510" s="25"/>
      <c r="C510" s="25" t="s">
        <v>241</v>
      </c>
      <c r="D510" s="25"/>
      <c r="E510" s="25"/>
      <c r="F510" s="25"/>
      <c r="G510" s="176">
        <v>19068</v>
      </c>
      <c r="H510" s="176"/>
      <c r="I510" s="176">
        <v>36709</v>
      </c>
      <c r="J510" s="176"/>
      <c r="K510" s="176">
        <v>11075</v>
      </c>
      <c r="L510" s="176"/>
      <c r="M510" s="176">
        <v>35095</v>
      </c>
    </row>
    <row r="511" spans="1:13" ht="21.6" customHeight="1">
      <c r="A511" s="25"/>
      <c r="B511" s="25"/>
      <c r="C511" s="25" t="s">
        <v>40</v>
      </c>
      <c r="D511" s="25"/>
      <c r="E511" s="25"/>
      <c r="F511" s="25"/>
      <c r="G511" s="176">
        <v>-3563</v>
      </c>
      <c r="H511" s="176"/>
      <c r="I511" s="176">
        <v>24448</v>
      </c>
      <c r="J511" s="176"/>
      <c r="K511" s="176">
        <v>-3259</v>
      </c>
      <c r="L511" s="176"/>
      <c r="M511" s="176">
        <v>24672</v>
      </c>
    </row>
    <row r="512" spans="1:13" ht="21.6" customHeight="1">
      <c r="A512" s="25"/>
      <c r="B512" s="25"/>
      <c r="C512" s="25" t="s">
        <v>3</v>
      </c>
      <c r="D512" s="25"/>
      <c r="E512" s="25"/>
      <c r="F512" s="25"/>
      <c r="G512" s="176">
        <v>-1338</v>
      </c>
      <c r="H512" s="176"/>
      <c r="I512" s="176">
        <v>-1388</v>
      </c>
      <c r="J512" s="176"/>
      <c r="K512" s="176">
        <v>-717</v>
      </c>
      <c r="L512" s="176"/>
      <c r="M512" s="176">
        <v>-836</v>
      </c>
    </row>
    <row r="513" spans="1:13" ht="21.6" customHeight="1">
      <c r="A513" s="25"/>
      <c r="B513" s="25"/>
      <c r="C513" s="25" t="s">
        <v>364</v>
      </c>
      <c r="D513" s="25"/>
      <c r="E513" s="25"/>
      <c r="F513" s="25"/>
      <c r="G513" s="176">
        <v>12</v>
      </c>
      <c r="H513" s="176"/>
      <c r="I513" s="176">
        <v>3144</v>
      </c>
      <c r="J513" s="176"/>
      <c r="K513" s="308">
        <v>0</v>
      </c>
      <c r="L513" s="176"/>
      <c r="M513" s="308">
        <v>0</v>
      </c>
    </row>
    <row r="514" spans="1:13" ht="21.6" customHeight="1">
      <c r="A514" s="25"/>
      <c r="B514" s="78" t="s">
        <v>114</v>
      </c>
      <c r="C514" s="25"/>
      <c r="D514" s="25"/>
      <c r="E514" s="25"/>
      <c r="F514" s="25"/>
      <c r="G514" s="176"/>
      <c r="H514" s="176"/>
      <c r="I514" s="176"/>
      <c r="J514" s="176"/>
      <c r="K514" s="176"/>
      <c r="L514" s="176"/>
      <c r="M514" s="176"/>
    </row>
    <row r="515" spans="1:13" ht="21.6" customHeight="1">
      <c r="A515" s="25"/>
      <c r="B515" s="25"/>
      <c r="C515" s="25" t="s">
        <v>246</v>
      </c>
      <c r="D515" s="25"/>
      <c r="E515" s="25"/>
      <c r="F515" s="25"/>
      <c r="G515" s="176">
        <v>-3200</v>
      </c>
      <c r="H515" s="176"/>
      <c r="I515" s="176">
        <v>-27382</v>
      </c>
      <c r="J515" s="176"/>
      <c r="K515" s="176">
        <v>-1749</v>
      </c>
      <c r="L515" s="176"/>
      <c r="M515" s="176">
        <v>-32526</v>
      </c>
    </row>
    <row r="516" spans="1:13" ht="21.6" customHeight="1">
      <c r="A516" s="25"/>
      <c r="B516" s="25"/>
      <c r="C516" s="25" t="s">
        <v>9</v>
      </c>
      <c r="D516" s="25"/>
      <c r="E516" s="25"/>
      <c r="F516" s="25"/>
      <c r="G516" s="176">
        <v>-725</v>
      </c>
      <c r="H516" s="176"/>
      <c r="I516" s="176">
        <v>-898</v>
      </c>
      <c r="J516" s="176"/>
      <c r="K516" s="176">
        <v>-730</v>
      </c>
      <c r="L516" s="176"/>
      <c r="M516" s="176">
        <v>-503</v>
      </c>
    </row>
    <row r="517" spans="1:13" ht="21.6" customHeight="1">
      <c r="A517" s="25"/>
      <c r="B517" s="25"/>
      <c r="C517" s="25" t="s">
        <v>249</v>
      </c>
      <c r="D517" s="25"/>
      <c r="E517" s="25"/>
      <c r="F517" s="25"/>
      <c r="G517" s="176">
        <v>9696</v>
      </c>
      <c r="H517" s="176"/>
      <c r="I517" s="176">
        <v>-27622</v>
      </c>
      <c r="J517" s="176"/>
      <c r="K517" s="176">
        <v>15900</v>
      </c>
      <c r="L517" s="176"/>
      <c r="M517" s="176">
        <v>-30012</v>
      </c>
    </row>
    <row r="518" spans="1:13" ht="21.6" customHeight="1">
      <c r="A518" s="25"/>
      <c r="B518" s="25"/>
      <c r="C518" s="25" t="s">
        <v>93</v>
      </c>
      <c r="D518" s="25"/>
      <c r="E518" s="25"/>
      <c r="F518" s="25"/>
      <c r="G518" s="309">
        <v>0</v>
      </c>
      <c r="H518" s="176"/>
      <c r="I518" s="306">
        <v>-315</v>
      </c>
      <c r="J518" s="176"/>
      <c r="K518" s="309">
        <v>0</v>
      </c>
      <c r="L518" s="308"/>
      <c r="M518" s="309">
        <v>0</v>
      </c>
    </row>
    <row r="519" spans="1:13" ht="21.6" customHeight="1">
      <c r="A519" s="25"/>
      <c r="B519" s="25" t="s">
        <v>127</v>
      </c>
      <c r="C519" s="78"/>
      <c r="D519" s="25"/>
      <c r="E519" s="25"/>
      <c r="F519" s="25"/>
      <c r="G519" s="176">
        <v>-19001</v>
      </c>
      <c r="H519" s="176"/>
      <c r="I519" s="176">
        <v>77264</v>
      </c>
      <c r="J519" s="176"/>
      <c r="K519" s="176">
        <v>2973</v>
      </c>
      <c r="L519" s="176"/>
      <c r="M519" s="176">
        <v>54079</v>
      </c>
    </row>
    <row r="520" spans="1:13" ht="21.6" customHeight="1">
      <c r="A520" s="25"/>
      <c r="B520" s="25"/>
      <c r="C520" s="78"/>
      <c r="D520" s="25"/>
      <c r="E520" s="25"/>
      <c r="F520" s="25"/>
      <c r="G520" s="176"/>
      <c r="H520" s="176"/>
      <c r="I520" s="176"/>
      <c r="J520" s="176"/>
      <c r="K520" s="176"/>
      <c r="L520" s="176"/>
      <c r="M520" s="176"/>
    </row>
    <row r="521" spans="1:13" ht="21.6" customHeight="1">
      <c r="A521" s="25"/>
      <c r="B521" s="25"/>
      <c r="C521" s="78"/>
      <c r="D521" s="25"/>
      <c r="E521" s="25"/>
      <c r="F521" s="25"/>
      <c r="G521" s="176"/>
      <c r="H521" s="176"/>
      <c r="I521" s="176"/>
      <c r="J521" s="176"/>
      <c r="K521" s="176"/>
      <c r="L521" s="176"/>
      <c r="M521" s="176"/>
    </row>
    <row r="522" spans="1:13" ht="21.6" customHeight="1">
      <c r="A522" s="78"/>
      <c r="B522" s="25"/>
      <c r="C522" s="25"/>
      <c r="D522" s="25"/>
      <c r="E522" s="25"/>
      <c r="F522" s="25"/>
      <c r="G522" s="247"/>
      <c r="H522" s="240"/>
      <c r="I522" s="247"/>
      <c r="J522" s="240"/>
      <c r="K522" s="247"/>
      <c r="L522" s="240"/>
      <c r="M522" s="247"/>
    </row>
    <row r="523" spans="1:13" ht="21.6" customHeight="1">
      <c r="A523" s="78"/>
      <c r="B523" s="25"/>
      <c r="C523" s="25"/>
      <c r="D523" s="25"/>
      <c r="E523" s="25"/>
      <c r="F523" s="25"/>
      <c r="G523" s="247"/>
      <c r="H523" s="240"/>
      <c r="I523" s="247"/>
      <c r="J523" s="240"/>
      <c r="K523" s="247"/>
      <c r="L523" s="240"/>
      <c r="M523" s="247"/>
    </row>
    <row r="524" spans="1:13" ht="21.6" customHeight="1">
      <c r="A524" s="78"/>
      <c r="B524" s="25"/>
      <c r="C524" s="25"/>
      <c r="D524" s="25"/>
      <c r="E524" s="25"/>
      <c r="F524" s="25"/>
      <c r="G524" s="247"/>
      <c r="H524" s="240"/>
      <c r="I524" s="247"/>
      <c r="J524" s="240"/>
      <c r="K524" s="247"/>
      <c r="L524" s="240"/>
      <c r="M524" s="247"/>
    </row>
    <row r="525" spans="1:13" ht="23.25">
      <c r="A525" s="80" t="s">
        <v>54</v>
      </c>
      <c r="B525" s="25"/>
      <c r="C525" s="25"/>
      <c r="D525" s="25"/>
      <c r="E525" s="25"/>
      <c r="F525" s="25"/>
      <c r="G525" s="180"/>
      <c r="H525" s="176"/>
      <c r="I525" s="180"/>
      <c r="J525" s="176"/>
      <c r="K525" s="180"/>
      <c r="L525" s="176"/>
      <c r="M525" s="20" t="s">
        <v>318</v>
      </c>
    </row>
    <row r="526" spans="1:13" ht="21.6" customHeight="1">
      <c r="A526" s="25"/>
      <c r="B526" s="24"/>
      <c r="C526" s="24"/>
      <c r="D526" s="24"/>
      <c r="E526" s="24"/>
      <c r="F526" s="24"/>
      <c r="G526" s="24"/>
      <c r="H526" s="24"/>
      <c r="I526" s="24"/>
      <c r="J526" s="24"/>
      <c r="K526" s="24"/>
      <c r="L526" s="24"/>
      <c r="M526" s="81" t="s">
        <v>50</v>
      </c>
    </row>
    <row r="527" spans="1:13" ht="21.6" customHeight="1">
      <c r="A527" s="77"/>
      <c r="B527" s="24"/>
      <c r="C527" s="24"/>
      <c r="D527" s="24"/>
      <c r="E527" s="24"/>
      <c r="F527" s="24"/>
      <c r="G527" s="24"/>
      <c r="H527" s="24"/>
      <c r="I527" s="24"/>
      <c r="J527" s="24"/>
      <c r="K527" s="24"/>
      <c r="L527" s="24"/>
      <c r="M527" s="81" t="s">
        <v>51</v>
      </c>
    </row>
    <row r="528" spans="1:13" ht="23.25">
      <c r="A528" s="347" t="s">
        <v>251</v>
      </c>
      <c r="B528" s="347"/>
      <c r="C528" s="347"/>
      <c r="D528" s="347"/>
      <c r="E528" s="347"/>
      <c r="F528" s="347"/>
      <c r="G528" s="347"/>
      <c r="H528" s="347"/>
      <c r="I528" s="347"/>
      <c r="J528" s="347"/>
      <c r="K528" s="347"/>
      <c r="L528" s="347"/>
      <c r="M528" s="347"/>
    </row>
    <row r="529" spans="1:13" ht="23.25">
      <c r="A529" s="348" t="s">
        <v>234</v>
      </c>
      <c r="B529" s="348"/>
      <c r="C529" s="348"/>
      <c r="D529" s="348"/>
      <c r="E529" s="348"/>
      <c r="F529" s="348"/>
      <c r="G529" s="348"/>
      <c r="H529" s="348"/>
      <c r="I529" s="348"/>
      <c r="J529" s="348"/>
      <c r="K529" s="348"/>
      <c r="L529" s="348"/>
      <c r="M529" s="348"/>
    </row>
    <row r="530" spans="1:13" ht="23.25">
      <c r="A530" s="348" t="s">
        <v>368</v>
      </c>
      <c r="B530" s="348"/>
      <c r="C530" s="348"/>
      <c r="D530" s="348"/>
      <c r="E530" s="348"/>
      <c r="F530" s="348"/>
      <c r="G530" s="348"/>
      <c r="H530" s="348"/>
      <c r="I530" s="348"/>
      <c r="J530" s="348"/>
      <c r="K530" s="348"/>
      <c r="L530" s="348"/>
      <c r="M530" s="348"/>
    </row>
    <row r="531" spans="1:13" ht="21.6" customHeight="1">
      <c r="A531" s="173"/>
      <c r="B531" s="24"/>
      <c r="C531" s="24"/>
      <c r="D531" s="24"/>
      <c r="E531" s="24"/>
      <c r="F531" s="24"/>
      <c r="G531" s="349" t="s">
        <v>49</v>
      </c>
      <c r="H531" s="349"/>
      <c r="I531" s="349"/>
      <c r="J531" s="349"/>
      <c r="K531" s="349"/>
      <c r="L531" s="349"/>
      <c r="M531" s="349"/>
    </row>
    <row r="532" spans="1:13" ht="21.6" customHeight="1">
      <c r="A532" s="173"/>
      <c r="B532" s="24"/>
      <c r="C532" s="24"/>
      <c r="D532" s="24"/>
      <c r="E532" s="24"/>
      <c r="F532" s="24"/>
      <c r="G532" s="35" t="s">
        <v>1</v>
      </c>
      <c r="H532" s="35"/>
      <c r="I532" s="35"/>
      <c r="J532" s="174"/>
      <c r="K532" s="350" t="s">
        <v>48</v>
      </c>
      <c r="L532" s="350"/>
      <c r="M532" s="350"/>
    </row>
    <row r="533" spans="1:13" ht="21.6" customHeight="1">
      <c r="A533" s="173"/>
      <c r="B533" s="24"/>
      <c r="C533" s="24"/>
      <c r="D533" s="24"/>
      <c r="E533" s="24"/>
      <c r="F533" s="24"/>
      <c r="G533" s="312">
        <v>2564</v>
      </c>
      <c r="H533" s="175"/>
      <c r="I533" s="312">
        <v>2563</v>
      </c>
      <c r="J533" s="44"/>
      <c r="K533" s="312">
        <v>2564</v>
      </c>
      <c r="L533" s="175"/>
      <c r="M533" s="312">
        <v>2563</v>
      </c>
    </row>
    <row r="534" spans="1:13" ht="21.6" customHeight="1">
      <c r="A534" s="173"/>
      <c r="B534" s="24"/>
      <c r="C534" s="24"/>
      <c r="D534" s="24"/>
      <c r="E534" s="24"/>
      <c r="F534" s="24"/>
      <c r="G534" s="313"/>
      <c r="H534" s="175"/>
      <c r="I534" s="313" t="s">
        <v>320</v>
      </c>
      <c r="J534" s="44"/>
      <c r="K534" s="313"/>
      <c r="L534" s="175"/>
      <c r="M534" s="313" t="s">
        <v>320</v>
      </c>
    </row>
    <row r="535" spans="1:13" ht="21.6" customHeight="1">
      <c r="A535" s="25"/>
      <c r="B535" s="25" t="s">
        <v>56</v>
      </c>
      <c r="C535" s="25"/>
      <c r="D535" s="25"/>
      <c r="E535" s="25"/>
      <c r="F535" s="25"/>
      <c r="G535" s="176">
        <v>-995</v>
      </c>
      <c r="H535" s="176"/>
      <c r="I535" s="176">
        <v>-931</v>
      </c>
      <c r="J535" s="176"/>
      <c r="K535" s="176">
        <v>-461</v>
      </c>
      <c r="L535" s="176"/>
      <c r="M535" s="176">
        <v>-421</v>
      </c>
    </row>
    <row r="536" spans="1:13" ht="21.6" customHeight="1">
      <c r="A536" s="25"/>
      <c r="B536" s="25" t="s">
        <v>57</v>
      </c>
      <c r="C536" s="25"/>
      <c r="D536" s="25"/>
      <c r="E536" s="25"/>
      <c r="F536" s="25"/>
      <c r="G536" s="176">
        <v>-9027</v>
      </c>
      <c r="H536" s="176"/>
      <c r="I536" s="176">
        <v>-7167</v>
      </c>
      <c r="J536" s="176"/>
      <c r="K536" s="176">
        <v>-5458</v>
      </c>
      <c r="L536" s="176"/>
      <c r="M536" s="176">
        <v>-5136</v>
      </c>
    </row>
    <row r="537" spans="1:13" ht="21.6" customHeight="1">
      <c r="A537" s="25"/>
      <c r="B537" s="25" t="s">
        <v>222</v>
      </c>
      <c r="C537" s="25"/>
      <c r="D537" s="25"/>
      <c r="E537" s="25"/>
      <c r="F537" s="25"/>
      <c r="G537" s="176">
        <v>1622</v>
      </c>
      <c r="H537" s="176"/>
      <c r="I537" s="176">
        <v>12572</v>
      </c>
      <c r="J537" s="176"/>
      <c r="K537" s="309">
        <v>0</v>
      </c>
      <c r="L537" s="176"/>
      <c r="M537" s="176">
        <v>12235</v>
      </c>
    </row>
    <row r="538" spans="1:13" ht="21.6" customHeight="1">
      <c r="A538" s="78" t="s">
        <v>296</v>
      </c>
      <c r="B538" s="25"/>
      <c r="C538" s="25"/>
      <c r="D538" s="25"/>
      <c r="E538" s="25"/>
      <c r="F538" s="25"/>
      <c r="G538" s="310">
        <v>-27401</v>
      </c>
      <c r="H538" s="176"/>
      <c r="I538" s="310">
        <v>81738</v>
      </c>
      <c r="J538" s="176"/>
      <c r="K538" s="310">
        <v>-2946</v>
      </c>
      <c r="L538" s="176"/>
      <c r="M538" s="310">
        <v>60757</v>
      </c>
    </row>
    <row r="539" spans="1:13" ht="21.6" customHeight="1">
      <c r="A539" s="78" t="s">
        <v>22</v>
      </c>
      <c r="B539" s="25"/>
      <c r="C539" s="25"/>
      <c r="D539" s="25"/>
      <c r="E539" s="25"/>
      <c r="F539" s="25"/>
      <c r="G539" s="216"/>
      <c r="H539" s="239"/>
      <c r="I539" s="216"/>
      <c r="J539" s="216"/>
      <c r="K539" s="216"/>
      <c r="L539" s="216"/>
      <c r="M539" s="239"/>
    </row>
    <row r="540" spans="1:13" ht="21.6" customHeight="1">
      <c r="A540" s="78"/>
      <c r="B540" s="25" t="s">
        <v>363</v>
      </c>
      <c r="C540" s="25"/>
      <c r="D540" s="25"/>
      <c r="E540" s="25"/>
      <c r="F540" s="25"/>
      <c r="G540" s="129">
        <v>493</v>
      </c>
      <c r="H540" s="129"/>
      <c r="I540" s="311">
        <v>-9</v>
      </c>
      <c r="J540" s="129"/>
      <c r="K540" s="129">
        <v>493</v>
      </c>
      <c r="L540" s="129"/>
      <c r="M540" s="129">
        <v>-9</v>
      </c>
    </row>
    <row r="541" spans="1:13" ht="21.6" customHeight="1">
      <c r="A541" s="78"/>
      <c r="B541" s="25" t="s">
        <v>219</v>
      </c>
      <c r="C541" s="25"/>
      <c r="D541" s="25"/>
      <c r="E541" s="25"/>
      <c r="F541" s="25"/>
      <c r="G541" s="129">
        <v>35</v>
      </c>
      <c r="H541" s="129"/>
      <c r="I541" s="311">
        <v>95</v>
      </c>
      <c r="J541" s="129"/>
      <c r="K541" s="129">
        <v>22</v>
      </c>
      <c r="L541" s="129"/>
      <c r="M541" s="129">
        <v>118</v>
      </c>
    </row>
    <row r="542" spans="1:13" ht="21.6" customHeight="1">
      <c r="A542" s="78"/>
      <c r="B542" s="25" t="s">
        <v>362</v>
      </c>
      <c r="C542" s="25"/>
      <c r="D542" s="25"/>
      <c r="E542" s="25"/>
      <c r="F542" s="25"/>
      <c r="G542" s="311">
        <v>0</v>
      </c>
      <c r="H542" s="129"/>
      <c r="I542" s="311">
        <v>0</v>
      </c>
      <c r="J542" s="129"/>
      <c r="K542" s="129">
        <v>0</v>
      </c>
      <c r="L542" s="129"/>
      <c r="M542" s="129">
        <v>-550</v>
      </c>
    </row>
    <row r="543" spans="1:13" ht="21.6" customHeight="1">
      <c r="A543" s="78"/>
      <c r="B543" s="25" t="s">
        <v>316</v>
      </c>
      <c r="C543" s="25"/>
      <c r="D543" s="25"/>
      <c r="E543" s="25"/>
      <c r="F543" s="25"/>
      <c r="G543" s="311">
        <v>0</v>
      </c>
      <c r="H543" s="129"/>
      <c r="I543" s="311">
        <v>0</v>
      </c>
      <c r="J543" s="129"/>
      <c r="K543" s="129">
        <v>0</v>
      </c>
      <c r="L543" s="129"/>
      <c r="M543" s="129">
        <v>5990</v>
      </c>
    </row>
    <row r="544" spans="1:13" ht="21.6" customHeight="1">
      <c r="A544" s="78"/>
      <c r="B544" s="25" t="s">
        <v>382</v>
      </c>
      <c r="C544" s="25"/>
      <c r="D544" s="25"/>
      <c r="E544" s="25"/>
      <c r="F544" s="25"/>
      <c r="G544" s="129">
        <v>5000</v>
      </c>
      <c r="H544" s="129"/>
      <c r="I544" s="311">
        <v>-5000</v>
      </c>
      <c r="J544" s="129"/>
      <c r="K544" s="129">
        <v>5000</v>
      </c>
      <c r="L544" s="129"/>
      <c r="M544" s="129">
        <v>-5000</v>
      </c>
    </row>
    <row r="545" spans="1:13" ht="21.6" customHeight="1">
      <c r="A545" s="78"/>
      <c r="B545" s="25" t="s">
        <v>288</v>
      </c>
      <c r="C545" s="25"/>
      <c r="D545" s="25"/>
      <c r="E545" s="25"/>
      <c r="F545" s="25"/>
      <c r="G545" s="129"/>
      <c r="H545" s="129"/>
      <c r="I545" s="311"/>
      <c r="J545" s="129"/>
      <c r="K545" s="129"/>
      <c r="L545" s="129"/>
      <c r="M545" s="129"/>
    </row>
    <row r="546" spans="1:13" ht="21.6" customHeight="1">
      <c r="A546" s="78"/>
      <c r="B546" s="25"/>
      <c r="C546" s="25" t="s">
        <v>289</v>
      </c>
      <c r="D546" s="25"/>
      <c r="E546" s="25"/>
      <c r="F546" s="25"/>
      <c r="G546" s="129">
        <v>0</v>
      </c>
      <c r="H546" s="129"/>
      <c r="I546" s="311">
        <v>-188</v>
      </c>
      <c r="J546" s="129"/>
      <c r="K546" s="129">
        <v>0</v>
      </c>
      <c r="L546" s="129"/>
      <c r="M546" s="129">
        <v>-188</v>
      </c>
    </row>
    <row r="547" spans="1:13" ht="21.6" customHeight="1">
      <c r="A547" s="78"/>
      <c r="B547" s="25" t="s">
        <v>209</v>
      </c>
      <c r="C547" s="25"/>
      <c r="D547" s="25"/>
      <c r="E547" s="25"/>
      <c r="F547" s="25"/>
      <c r="G547" s="129">
        <v>-4798</v>
      </c>
      <c r="H547" s="129"/>
      <c r="I547" s="311">
        <v>-640</v>
      </c>
      <c r="J547" s="129"/>
      <c r="K547" s="129">
        <v>-4748</v>
      </c>
      <c r="L547" s="129"/>
      <c r="M547" s="129">
        <v>-564</v>
      </c>
    </row>
    <row r="548" spans="1:13" ht="21.6" customHeight="1">
      <c r="A548" s="78"/>
      <c r="B548" s="25" t="s">
        <v>290</v>
      </c>
      <c r="C548" s="25"/>
      <c r="D548" s="25"/>
      <c r="E548" s="25"/>
      <c r="F548" s="25"/>
      <c r="G548" s="129">
        <v>0</v>
      </c>
      <c r="H548" s="129"/>
      <c r="I548" s="311">
        <v>0</v>
      </c>
      <c r="J548" s="129"/>
      <c r="K548" s="129">
        <v>0</v>
      </c>
      <c r="L548" s="129"/>
      <c r="M548" s="129">
        <v>3000</v>
      </c>
    </row>
    <row r="549" spans="1:13" ht="21.6" customHeight="1">
      <c r="A549" s="78"/>
      <c r="B549" s="25" t="s">
        <v>372</v>
      </c>
      <c r="C549" s="25"/>
      <c r="D549" s="25"/>
      <c r="E549" s="25"/>
      <c r="F549" s="25"/>
      <c r="G549" s="129">
        <v>0</v>
      </c>
      <c r="H549" s="129"/>
      <c r="I549" s="311">
        <v>0</v>
      </c>
      <c r="J549" s="129"/>
      <c r="K549" s="129">
        <v>0</v>
      </c>
      <c r="L549" s="129"/>
      <c r="M549" s="129">
        <v>-5570</v>
      </c>
    </row>
    <row r="550" spans="1:13" ht="21.6" customHeight="1">
      <c r="A550" s="78"/>
      <c r="B550" s="25" t="s">
        <v>36</v>
      </c>
      <c r="C550" s="25"/>
      <c r="D550" s="25"/>
      <c r="E550" s="25"/>
      <c r="F550" s="25"/>
      <c r="G550" s="129">
        <v>124</v>
      </c>
      <c r="H550" s="129"/>
      <c r="I550" s="311">
        <v>234</v>
      </c>
      <c r="J550" s="129"/>
      <c r="K550" s="129">
        <v>0</v>
      </c>
      <c r="L550" s="129"/>
      <c r="M550" s="129">
        <v>234</v>
      </c>
    </row>
    <row r="551" spans="1:13" ht="21.6" customHeight="1">
      <c r="A551" s="78"/>
      <c r="B551" s="25" t="s">
        <v>315</v>
      </c>
      <c r="C551" s="25"/>
      <c r="D551" s="25"/>
      <c r="E551" s="25"/>
      <c r="F551" s="25"/>
      <c r="G551" s="129">
        <v>-38</v>
      </c>
      <c r="H551" s="129"/>
      <c r="I551" s="129">
        <v>-744</v>
      </c>
      <c r="J551" s="129"/>
      <c r="K551" s="129">
        <v>-38</v>
      </c>
      <c r="L551" s="129"/>
      <c r="M551" s="129">
        <v>-744</v>
      </c>
    </row>
    <row r="552" spans="1:13" ht="21.6" customHeight="1">
      <c r="A552" s="78"/>
      <c r="B552" s="25" t="s">
        <v>380</v>
      </c>
      <c r="C552" s="25"/>
      <c r="D552" s="25"/>
      <c r="E552" s="25"/>
      <c r="F552" s="25"/>
      <c r="G552" s="129">
        <v>3</v>
      </c>
      <c r="H552" s="129"/>
      <c r="I552" s="129">
        <v>0</v>
      </c>
      <c r="J552" s="129"/>
      <c r="K552" s="129">
        <v>0</v>
      </c>
      <c r="L552" s="129"/>
      <c r="M552" s="129">
        <v>0</v>
      </c>
    </row>
    <row r="553" spans="1:13" ht="21.6" customHeight="1">
      <c r="A553" s="78" t="s">
        <v>349</v>
      </c>
      <c r="B553" s="25"/>
      <c r="C553" s="25"/>
      <c r="D553" s="25"/>
      <c r="E553" s="25"/>
      <c r="F553" s="25"/>
      <c r="G553" s="21">
        <v>819</v>
      </c>
      <c r="H553" s="19"/>
      <c r="I553" s="21">
        <v>-6252</v>
      </c>
      <c r="J553" s="19"/>
      <c r="K553" s="21">
        <v>729</v>
      </c>
      <c r="L553" s="19"/>
      <c r="M553" s="21">
        <v>-3283</v>
      </c>
    </row>
    <row r="554" spans="1:13" ht="21.6" customHeight="1">
      <c r="A554" s="78" t="s">
        <v>23</v>
      </c>
      <c r="B554" s="25"/>
      <c r="C554" s="25"/>
      <c r="D554" s="25"/>
      <c r="E554" s="25"/>
      <c r="F554" s="25"/>
      <c r="G554" s="19"/>
      <c r="H554" s="19"/>
      <c r="I554" s="19"/>
      <c r="J554" s="19"/>
      <c r="K554" s="19"/>
      <c r="L554" s="19"/>
      <c r="M554" s="19"/>
    </row>
    <row r="555" spans="1:13" ht="21.6" customHeight="1">
      <c r="A555" s="78"/>
      <c r="B555" s="95" t="s">
        <v>237</v>
      </c>
      <c r="C555" s="95"/>
      <c r="D555" s="25"/>
      <c r="E555" s="25"/>
      <c r="F555" s="25"/>
      <c r="G555" s="19">
        <v>-1780</v>
      </c>
      <c r="H555" s="19"/>
      <c r="I555" s="19">
        <v>-1551</v>
      </c>
      <c r="J555" s="19"/>
      <c r="K555" s="19">
        <v>-1054</v>
      </c>
      <c r="L555" s="19"/>
      <c r="M555" s="19">
        <v>-928</v>
      </c>
    </row>
    <row r="556" spans="1:13" ht="21.6" customHeight="1">
      <c r="A556" s="25" t="s">
        <v>217</v>
      </c>
      <c r="B556" s="25"/>
      <c r="C556" s="25"/>
      <c r="D556" s="25"/>
      <c r="E556" s="25"/>
      <c r="F556" s="25"/>
      <c r="G556" s="21">
        <v>-1780</v>
      </c>
      <c r="H556" s="19"/>
      <c r="I556" s="21">
        <v>-1551</v>
      </c>
      <c r="J556" s="19"/>
      <c r="K556" s="21">
        <v>-1054</v>
      </c>
      <c r="L556" s="19"/>
      <c r="M556" s="21">
        <v>-928</v>
      </c>
    </row>
    <row r="557" spans="1:13" ht="21.6" customHeight="1">
      <c r="A557" s="78" t="s">
        <v>153</v>
      </c>
      <c r="B557" s="25"/>
      <c r="C557" s="25"/>
      <c r="D557" s="25"/>
      <c r="E557" s="25"/>
      <c r="F557" s="25"/>
      <c r="G557" s="19">
        <v>-28362</v>
      </c>
      <c r="H557" s="19"/>
      <c r="I557" s="19">
        <v>73935</v>
      </c>
      <c r="J557" s="19"/>
      <c r="K557" s="19">
        <v>-3271</v>
      </c>
      <c r="L557" s="19"/>
      <c r="M557" s="19">
        <v>56546</v>
      </c>
    </row>
    <row r="558" spans="1:13" ht="21.6" customHeight="1">
      <c r="A558" s="78" t="s">
        <v>35</v>
      </c>
      <c r="B558" s="25"/>
      <c r="C558" s="25"/>
      <c r="D558" s="25"/>
      <c r="E558" s="25"/>
      <c r="F558" s="25"/>
      <c r="G558" s="19">
        <v>52173</v>
      </c>
      <c r="H558" s="19"/>
      <c r="I558" s="19">
        <v>47462</v>
      </c>
      <c r="J558" s="19"/>
      <c r="K558" s="19">
        <v>20576</v>
      </c>
      <c r="L558" s="19"/>
      <c r="M558" s="19">
        <v>17836</v>
      </c>
    </row>
    <row r="559" spans="1:13" ht="21.6" customHeight="1" thickBot="1">
      <c r="A559" s="78" t="s">
        <v>369</v>
      </c>
      <c r="B559" s="25"/>
      <c r="C559" s="25"/>
      <c r="D559" s="25"/>
      <c r="E559" s="25"/>
      <c r="F559" s="25"/>
      <c r="G559" s="36">
        <v>23811</v>
      </c>
      <c r="H559" s="19"/>
      <c r="I559" s="36">
        <v>121397</v>
      </c>
      <c r="J559" s="19"/>
      <c r="K559" s="36">
        <v>17305</v>
      </c>
      <c r="L559" s="19"/>
      <c r="M559" s="36">
        <v>74382</v>
      </c>
    </row>
    <row r="560" spans="1:13" ht="21.6" customHeight="1" thickTop="1">
      <c r="A560" s="78"/>
      <c r="B560" s="25"/>
      <c r="C560" s="25"/>
      <c r="D560" s="25"/>
      <c r="E560" s="25"/>
      <c r="F560" s="25"/>
      <c r="G560" s="19"/>
      <c r="H560" s="19"/>
      <c r="I560" s="19"/>
      <c r="J560" s="19"/>
      <c r="K560" s="19"/>
      <c r="L560" s="19"/>
      <c r="M560" s="19"/>
    </row>
    <row r="561" spans="1:13" ht="21.6" customHeight="1">
      <c r="A561" s="68"/>
      <c r="B561" s="68"/>
      <c r="C561" s="25"/>
      <c r="D561" s="25"/>
      <c r="E561" s="25"/>
      <c r="F561" s="25"/>
      <c r="G561" s="19"/>
      <c r="H561" s="19"/>
      <c r="I561" s="19"/>
      <c r="J561" s="19"/>
      <c r="K561" s="19"/>
      <c r="L561" s="19"/>
      <c r="M561" s="19"/>
    </row>
    <row r="562" spans="1:13" ht="21.6" customHeight="1">
      <c r="A562" s="68" t="s">
        <v>131</v>
      </c>
      <c r="B562" s="68"/>
      <c r="C562" s="25"/>
      <c r="D562" s="28"/>
      <c r="E562" s="28"/>
      <c r="F562" s="28"/>
      <c r="G562" s="19"/>
      <c r="H562" s="19"/>
      <c r="I562" s="19"/>
      <c r="J562" s="19"/>
      <c r="K562" s="19"/>
      <c r="L562" s="19"/>
      <c r="M562" s="19"/>
    </row>
    <row r="563" spans="1:13" ht="21.6" customHeight="1">
      <c r="A563" s="25"/>
      <c r="B563" s="25" t="s">
        <v>37</v>
      </c>
      <c r="C563" s="25"/>
      <c r="D563" s="25"/>
      <c r="E563" s="25"/>
      <c r="F563" s="25"/>
      <c r="G563" s="19"/>
      <c r="H563" s="19"/>
      <c r="I563" s="19"/>
      <c r="J563" s="19"/>
      <c r="K563" s="19"/>
      <c r="L563" s="19"/>
      <c r="M563" s="19"/>
    </row>
    <row r="564" spans="1:13" ht="21.6" customHeight="1">
      <c r="A564" s="181"/>
      <c r="B564" s="25"/>
      <c r="C564" s="25" t="s">
        <v>305</v>
      </c>
      <c r="D564" s="25"/>
      <c r="E564" s="25"/>
      <c r="F564" s="25"/>
      <c r="G564" s="19"/>
      <c r="H564" s="19"/>
      <c r="I564" s="19"/>
      <c r="J564" s="19"/>
      <c r="K564" s="19"/>
      <c r="L564" s="19"/>
      <c r="M564" s="19"/>
    </row>
    <row r="565" spans="1:13" ht="21.6" customHeight="1">
      <c r="A565" s="181"/>
      <c r="B565" s="25"/>
      <c r="C565" s="25"/>
      <c r="D565" s="25" t="s">
        <v>308</v>
      </c>
      <c r="E565" s="25"/>
      <c r="F565" s="25"/>
      <c r="G565" s="129">
        <v>-7213</v>
      </c>
      <c r="H565" s="129"/>
      <c r="I565" s="129">
        <v>0</v>
      </c>
      <c r="J565" s="129"/>
      <c r="K565" s="129">
        <v>-7074</v>
      </c>
      <c r="L565" s="129"/>
      <c r="M565" s="129">
        <v>0</v>
      </c>
    </row>
    <row r="566" spans="1:13" ht="21.6" customHeight="1">
      <c r="A566" s="181"/>
      <c r="B566" s="25"/>
      <c r="C566" s="25" t="s">
        <v>330</v>
      </c>
      <c r="D566" s="25"/>
      <c r="E566" s="25"/>
      <c r="F566" s="25"/>
      <c r="G566" s="129">
        <v>122</v>
      </c>
      <c r="H566" s="129"/>
      <c r="I566" s="129">
        <v>0</v>
      </c>
      <c r="J566" s="129"/>
      <c r="K566" s="129">
        <v>122</v>
      </c>
      <c r="L566" s="129"/>
      <c r="M566" s="129">
        <v>0</v>
      </c>
    </row>
    <row r="567" spans="1:13" ht="21.6" customHeight="1">
      <c r="A567" s="25"/>
      <c r="B567" s="25"/>
      <c r="C567" s="25" t="s">
        <v>332</v>
      </c>
      <c r="D567" s="25"/>
      <c r="E567" s="25"/>
      <c r="F567" s="25"/>
      <c r="G567" s="129"/>
      <c r="H567" s="129"/>
      <c r="I567" s="129"/>
      <c r="J567" s="129"/>
      <c r="K567" s="129"/>
      <c r="L567" s="129"/>
      <c r="M567" s="129"/>
    </row>
    <row r="568" spans="1:13" ht="21.6" customHeight="1">
      <c r="A568" s="25"/>
      <c r="B568" s="25"/>
      <c r="C568" s="25" t="s">
        <v>333</v>
      </c>
      <c r="D568" s="25" t="s">
        <v>331</v>
      </c>
      <c r="E568" s="25"/>
      <c r="F568" s="25"/>
      <c r="G568" s="332">
        <v>2159</v>
      </c>
      <c r="H568" s="332"/>
      <c r="I568" s="129">
        <v>0</v>
      </c>
      <c r="J568" s="332"/>
      <c r="K568" s="332">
        <v>1197</v>
      </c>
      <c r="L568" s="332"/>
      <c r="M568" s="129">
        <v>0</v>
      </c>
    </row>
    <row r="569" spans="1:13" ht="21.6" customHeight="1">
      <c r="A569" s="25"/>
      <c r="B569" s="25"/>
      <c r="C569" s="25" t="s">
        <v>374</v>
      </c>
      <c r="D569" s="25"/>
      <c r="E569" s="25"/>
      <c r="F569" s="25"/>
      <c r="G569" s="332">
        <v>922</v>
      </c>
      <c r="H569" s="240"/>
      <c r="I569" s="129">
        <v>0</v>
      </c>
      <c r="J569" s="240"/>
      <c r="K569" s="332">
        <v>922</v>
      </c>
      <c r="L569" s="240"/>
      <c r="M569" s="129">
        <v>0</v>
      </c>
    </row>
    <row r="570" spans="1:13" ht="21.6" customHeight="1">
      <c r="A570" s="25"/>
      <c r="B570" s="25"/>
      <c r="C570" s="25"/>
      <c r="D570" s="25"/>
      <c r="E570" s="25"/>
      <c r="F570" s="25"/>
      <c r="G570" s="240"/>
      <c r="H570" s="240"/>
      <c r="I570" s="240"/>
      <c r="J570" s="240"/>
      <c r="K570" s="240"/>
      <c r="L570" s="240"/>
      <c r="M570" s="240"/>
    </row>
    <row r="571" spans="1:13" ht="21.6" customHeight="1">
      <c r="A571" s="25"/>
      <c r="B571" s="25"/>
      <c r="C571" s="25"/>
      <c r="D571" s="25"/>
      <c r="E571" s="25"/>
      <c r="F571" s="25"/>
      <c r="G571" s="240"/>
      <c r="H571" s="240"/>
      <c r="I571" s="240"/>
      <c r="J571" s="240"/>
      <c r="K571" s="240"/>
      <c r="L571" s="240"/>
      <c r="M571" s="240"/>
    </row>
    <row r="572" spans="1:13" ht="21.6" customHeight="1">
      <c r="A572" s="25"/>
      <c r="B572" s="25"/>
      <c r="C572" s="25"/>
      <c r="D572" s="25"/>
      <c r="E572" s="25"/>
      <c r="F572" s="25"/>
      <c r="G572" s="240"/>
      <c r="H572" s="240"/>
      <c r="I572" s="240"/>
      <c r="J572" s="240"/>
      <c r="K572" s="240"/>
      <c r="L572" s="240"/>
      <c r="M572" s="240"/>
    </row>
    <row r="573" spans="1:13" ht="21.6" customHeight="1">
      <c r="A573" s="25"/>
      <c r="B573" s="25"/>
      <c r="C573" s="25"/>
      <c r="D573" s="25"/>
      <c r="E573" s="25"/>
      <c r="F573" s="25"/>
      <c r="G573" s="240"/>
      <c r="H573" s="240"/>
      <c r="I573" s="240"/>
      <c r="J573" s="240"/>
      <c r="K573" s="240"/>
      <c r="L573" s="240"/>
      <c r="M573" s="240"/>
    </row>
    <row r="574" spans="1:13" ht="21.6" customHeight="1">
      <c r="A574" s="25"/>
      <c r="B574" s="25"/>
      <c r="C574" s="25"/>
      <c r="D574" s="25"/>
      <c r="E574" s="25"/>
      <c r="F574" s="25"/>
      <c r="G574" s="240"/>
      <c r="H574" s="240"/>
      <c r="I574" s="240"/>
      <c r="J574" s="240"/>
      <c r="K574" s="240"/>
      <c r="L574" s="240"/>
      <c r="M574" s="240"/>
    </row>
    <row r="575" spans="1:13" ht="21.6" customHeight="1">
      <c r="A575" s="25"/>
      <c r="B575" s="25"/>
      <c r="C575" s="25"/>
      <c r="D575" s="25"/>
      <c r="E575" s="25"/>
      <c r="F575" s="25"/>
      <c r="G575" s="240"/>
      <c r="H575" s="240"/>
      <c r="I575" s="240"/>
      <c r="J575" s="240"/>
      <c r="K575" s="240"/>
      <c r="L575" s="240"/>
      <c r="M575" s="240"/>
    </row>
    <row r="576" spans="1:13" ht="21.6" customHeight="1">
      <c r="A576" s="25"/>
      <c r="B576" s="25"/>
      <c r="C576" s="25"/>
      <c r="D576" s="25"/>
      <c r="E576" s="25"/>
      <c r="F576" s="25"/>
      <c r="G576" s="240"/>
      <c r="H576" s="240"/>
      <c r="I576" s="240"/>
      <c r="J576" s="240"/>
      <c r="K576" s="240"/>
      <c r="L576" s="240"/>
      <c r="M576" s="240"/>
    </row>
    <row r="577" spans="1:13" ht="21.6" customHeight="1">
      <c r="A577" s="25"/>
      <c r="B577" s="25"/>
      <c r="C577" s="25"/>
      <c r="D577" s="25"/>
      <c r="E577" s="25"/>
      <c r="F577" s="25"/>
      <c r="G577" s="240"/>
      <c r="H577" s="240"/>
      <c r="I577" s="240"/>
      <c r="J577" s="240"/>
      <c r="K577" s="240"/>
      <c r="L577" s="240"/>
      <c r="M577" s="240"/>
    </row>
    <row r="578" spans="1:13" ht="23.25">
      <c r="A578" s="80" t="s">
        <v>54</v>
      </c>
      <c r="B578" s="25"/>
      <c r="C578" s="25"/>
      <c r="D578" s="25"/>
      <c r="E578" s="25"/>
      <c r="F578" s="25"/>
      <c r="G578" s="25"/>
      <c r="H578" s="25"/>
      <c r="I578" s="25"/>
      <c r="J578" s="25"/>
      <c r="K578" s="25"/>
      <c r="L578" s="25"/>
      <c r="M578" s="20" t="s">
        <v>319</v>
      </c>
    </row>
  </sheetData>
  <mergeCells count="74">
    <mergeCell ref="E6:E7"/>
    <mergeCell ref="A1:N1"/>
    <mergeCell ref="A2:N2"/>
    <mergeCell ref="G4:I4"/>
    <mergeCell ref="K4:M4"/>
    <mergeCell ref="G3:M3"/>
    <mergeCell ref="A42:N42"/>
    <mergeCell ref="A43:N43"/>
    <mergeCell ref="E47:E48"/>
    <mergeCell ref="G45:I45"/>
    <mergeCell ref="G44:M44"/>
    <mergeCell ref="K45:M45"/>
    <mergeCell ref="E86:E87"/>
    <mergeCell ref="G127:I127"/>
    <mergeCell ref="G173:I173"/>
    <mergeCell ref="A81:N81"/>
    <mergeCell ref="A82:N82"/>
    <mergeCell ref="G83:M83"/>
    <mergeCell ref="K84:M84"/>
    <mergeCell ref="G84:I84"/>
    <mergeCell ref="A213:M213"/>
    <mergeCell ref="A214:M214"/>
    <mergeCell ref="A215:M215"/>
    <mergeCell ref="G217:I217"/>
    <mergeCell ref="K217:M217"/>
    <mergeCell ref="G262:I262"/>
    <mergeCell ref="G311:I311"/>
    <mergeCell ref="A351:M351"/>
    <mergeCell ref="A352:M352"/>
    <mergeCell ref="A353:M353"/>
    <mergeCell ref="G355:I355"/>
    <mergeCell ref="K355:M355"/>
    <mergeCell ref="A395:AC395"/>
    <mergeCell ref="A396:AC396"/>
    <mergeCell ref="A397:AC397"/>
    <mergeCell ref="A398:AC398"/>
    <mergeCell ref="G399:AC399"/>
    <mergeCell ref="G400:Y400"/>
    <mergeCell ref="AA400:AA405"/>
    <mergeCell ref="AC400:AC405"/>
    <mergeCell ref="G401:G405"/>
    <mergeCell ref="I401:I405"/>
    <mergeCell ref="K401:K405"/>
    <mergeCell ref="M401:M405"/>
    <mergeCell ref="O401:Q401"/>
    <mergeCell ref="S401:W401"/>
    <mergeCell ref="Y401:Y405"/>
    <mergeCell ref="O402:O405"/>
    <mergeCell ref="Q402:Q405"/>
    <mergeCell ref="S402:S405"/>
    <mergeCell ref="U402:U405"/>
    <mergeCell ref="W402:W405"/>
    <mergeCell ref="A437:W437"/>
    <mergeCell ref="A438:W438"/>
    <mergeCell ref="A439:W439"/>
    <mergeCell ref="A440:W440"/>
    <mergeCell ref="G441:W441"/>
    <mergeCell ref="E442:E443"/>
    <mergeCell ref="G442:G443"/>
    <mergeCell ref="I442:I443"/>
    <mergeCell ref="K442:K443"/>
    <mergeCell ref="Q442:U442"/>
    <mergeCell ref="W442:W443"/>
    <mergeCell ref="A474:M474"/>
    <mergeCell ref="A475:M475"/>
    <mergeCell ref="A476:M476"/>
    <mergeCell ref="G477:M477"/>
    <mergeCell ref="G478:I478"/>
    <mergeCell ref="K478:M478"/>
    <mergeCell ref="A528:M528"/>
    <mergeCell ref="A529:M529"/>
    <mergeCell ref="A530:M530"/>
    <mergeCell ref="G531:M531"/>
    <mergeCell ref="K532:M532"/>
  </mergeCells>
  <phoneticPr fontId="0" type="noConversion"/>
  <pageMargins left="0.9055118110236221" right="0.19685039370078741" top="0.39370078740157483" bottom="0" header="0.27559055118110237" footer="0"/>
  <pageSetup paperSize="9" scale="70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P39"/>
  <sheetViews>
    <sheetView view="pageBreakPreview" topLeftCell="A9" zoomScale="80" zoomScaleNormal="100" zoomScaleSheetLayoutView="80" workbookViewId="0">
      <selection activeCell="G21" sqref="G21"/>
    </sheetView>
  </sheetViews>
  <sheetFormatPr defaultColWidth="12" defaultRowHeight="23.85" customHeight="1"/>
  <cols>
    <col min="1" max="3" width="3" style="25" customWidth="1"/>
    <col min="4" max="4" width="36" style="25" customWidth="1"/>
    <col min="5" max="5" width="9.83203125" style="25" customWidth="1"/>
    <col min="6" max="6" width="1" style="25" customWidth="1"/>
    <col min="7" max="7" width="15.83203125" style="25" customWidth="1"/>
    <col min="8" max="8" width="1" style="25" customWidth="1"/>
    <col min="9" max="9" width="15.83203125" style="25" customWidth="1"/>
    <col min="10" max="10" width="1" style="25" customWidth="1"/>
    <col min="11" max="11" width="15.83203125" style="19" customWidth="1"/>
    <col min="12" max="12" width="1" style="25" customWidth="1"/>
    <col min="13" max="13" width="15.83203125" style="208" customWidth="1"/>
    <col min="14" max="14" width="1" style="25" customWidth="1"/>
    <col min="15" max="15" width="12" style="68" bestFit="1" customWidth="1"/>
    <col min="16" max="16" width="16.1640625" style="25" bestFit="1" customWidth="1"/>
    <col min="17" max="16384" width="12" style="25"/>
  </cols>
  <sheetData>
    <row r="1" spans="1:16" ht="23.85" customHeight="1">
      <c r="M1" s="81" t="s">
        <v>50</v>
      </c>
    </row>
    <row r="2" spans="1:16" ht="23.85" customHeight="1">
      <c r="M2" s="81" t="s">
        <v>51</v>
      </c>
    </row>
    <row r="3" spans="1:16" ht="23.85" customHeight="1">
      <c r="A3" s="77" t="str">
        <f>+งบการเงิน!A1</f>
        <v>บริษัท ทีวี ธันเดอร์ จำกัด (มหาชน) และบริษัทย่อย</v>
      </c>
      <c r="B3" s="24"/>
      <c r="C3" s="24"/>
      <c r="D3" s="24"/>
      <c r="E3" s="24"/>
      <c r="F3" s="24"/>
      <c r="G3" s="24"/>
      <c r="H3" s="24"/>
      <c r="I3" s="24"/>
      <c r="J3" s="24"/>
      <c r="K3" s="15"/>
      <c r="L3" s="24"/>
      <c r="M3" s="24"/>
    </row>
    <row r="4" spans="1:16" ht="23.85" customHeight="1">
      <c r="A4" s="82" t="s">
        <v>16</v>
      </c>
      <c r="B4" s="24"/>
      <c r="C4" s="24"/>
      <c r="D4" s="24"/>
      <c r="E4" s="24"/>
      <c r="F4" s="24"/>
      <c r="G4" s="24"/>
      <c r="H4" s="24"/>
      <c r="I4" s="24"/>
      <c r="J4" s="24"/>
      <c r="K4" s="15"/>
      <c r="L4" s="24"/>
      <c r="M4" s="24"/>
    </row>
    <row r="5" spans="1:16" ht="23.25">
      <c r="A5" s="83" t="s">
        <v>223</v>
      </c>
      <c r="B5" s="24"/>
      <c r="C5" s="24"/>
      <c r="D5" s="24"/>
      <c r="E5" s="24"/>
      <c r="F5" s="24"/>
      <c r="G5" s="24"/>
      <c r="H5" s="24"/>
      <c r="I5" s="24"/>
      <c r="J5" s="24"/>
      <c r="K5" s="15"/>
      <c r="L5" s="24"/>
      <c r="M5" s="24"/>
    </row>
    <row r="6" spans="1:16" ht="23.25" customHeight="1">
      <c r="E6" s="27"/>
      <c r="G6" s="34" t="s">
        <v>53</v>
      </c>
      <c r="H6" s="34"/>
      <c r="I6" s="34"/>
      <c r="J6" s="34"/>
      <c r="K6" s="17"/>
      <c r="L6" s="34"/>
      <c r="M6" s="34"/>
    </row>
    <row r="7" spans="1:16" ht="23.25" customHeight="1">
      <c r="E7" s="27"/>
      <c r="G7" s="350" t="s">
        <v>1</v>
      </c>
      <c r="H7" s="350"/>
      <c r="I7" s="350"/>
      <c r="K7" s="17" t="s">
        <v>48</v>
      </c>
      <c r="L7" s="35"/>
      <c r="M7" s="35"/>
    </row>
    <row r="8" spans="1:16" ht="23.25" customHeight="1">
      <c r="E8" s="207" t="s">
        <v>67</v>
      </c>
      <c r="G8" s="29">
        <v>2561</v>
      </c>
      <c r="H8" s="30"/>
      <c r="I8" s="29">
        <v>2560</v>
      </c>
      <c r="J8" s="84"/>
      <c r="K8" s="29">
        <f>G8</f>
        <v>2561</v>
      </c>
      <c r="L8" s="72"/>
      <c r="M8" s="29">
        <f>I8</f>
        <v>2560</v>
      </c>
    </row>
    <row r="9" spans="1:16" ht="9.75" customHeight="1">
      <c r="E9" s="165"/>
      <c r="G9" s="44"/>
      <c r="H9" s="157"/>
      <c r="I9" s="44"/>
      <c r="J9" s="84"/>
      <c r="K9" s="215"/>
      <c r="L9" s="72"/>
      <c r="M9" s="44"/>
    </row>
    <row r="10" spans="1:16" ht="24.75" customHeight="1">
      <c r="A10" s="25" t="s">
        <v>214</v>
      </c>
      <c r="G10" s="23">
        <v>535425</v>
      </c>
      <c r="H10" s="23"/>
      <c r="I10" s="23">
        <v>541943</v>
      </c>
      <c r="J10" s="23"/>
      <c r="K10" s="23">
        <v>185995</v>
      </c>
      <c r="L10" s="23"/>
      <c r="M10" s="23">
        <v>220716</v>
      </c>
      <c r="O10" s="87">
        <v>354995</v>
      </c>
      <c r="P10" s="25" t="e">
        <f>G10-O10-#REF!</f>
        <v>#REF!</v>
      </c>
    </row>
    <row r="11" spans="1:16" ht="24.75" customHeight="1">
      <c r="A11" s="25" t="s">
        <v>213</v>
      </c>
      <c r="G11" s="23">
        <f>316765-36520</f>
        <v>280245</v>
      </c>
      <c r="H11" s="23"/>
      <c r="I11" s="23">
        <f>311021-23455</f>
        <v>287566</v>
      </c>
      <c r="J11" s="23"/>
      <c r="K11" s="23">
        <f>97116-6834</f>
        <v>90282</v>
      </c>
      <c r="L11" s="23"/>
      <c r="M11" s="23">
        <f>116368-7025</f>
        <v>109343</v>
      </c>
      <c r="O11" s="87">
        <v>218105</v>
      </c>
      <c r="P11" s="25" t="e">
        <f>G11-O11-#REF!</f>
        <v>#REF!</v>
      </c>
    </row>
    <row r="12" spans="1:16" ht="24.75" customHeight="1">
      <c r="A12" s="25" t="s">
        <v>62</v>
      </c>
      <c r="G12" s="156">
        <f>+G10-G11</f>
        <v>255180</v>
      </c>
      <c r="H12" s="19"/>
      <c r="I12" s="156">
        <f>+I10-I11</f>
        <v>254377</v>
      </c>
      <c r="J12" s="19"/>
      <c r="K12" s="156">
        <f>+K10-K11</f>
        <v>95713</v>
      </c>
      <c r="L12" s="19"/>
      <c r="M12" s="156">
        <f>+M10-M11</f>
        <v>111373</v>
      </c>
      <c r="O12" s="87">
        <v>136890</v>
      </c>
      <c r="P12" s="25" t="e">
        <f>G12-O12-#REF!</f>
        <v>#REF!</v>
      </c>
    </row>
    <row r="13" spans="1:16" ht="24.75" customHeight="1">
      <c r="A13" s="25" t="s">
        <v>18</v>
      </c>
      <c r="G13" s="22"/>
      <c r="H13" s="19"/>
      <c r="I13" s="22"/>
      <c r="J13" s="19"/>
      <c r="K13" s="22"/>
      <c r="L13" s="19"/>
      <c r="M13" s="22"/>
      <c r="O13" s="87"/>
      <c r="P13" s="25" t="e">
        <f>G13-O13-#REF!</f>
        <v>#REF!</v>
      </c>
    </row>
    <row r="14" spans="1:16" ht="24.75" customHeight="1">
      <c r="B14" s="25" t="s">
        <v>220</v>
      </c>
      <c r="G14" s="38">
        <v>8785</v>
      </c>
      <c r="H14" s="19"/>
      <c r="I14" s="38">
        <v>5103</v>
      </c>
      <c r="J14" s="19"/>
      <c r="K14" s="38">
        <v>68179</v>
      </c>
      <c r="L14" s="19"/>
      <c r="M14" s="38">
        <v>54098</v>
      </c>
      <c r="O14" s="87">
        <v>4760</v>
      </c>
      <c r="P14" s="25" t="e">
        <f>G14-O14-#REF!</f>
        <v>#REF!</v>
      </c>
    </row>
    <row r="15" spans="1:16" ht="24.75" customHeight="1">
      <c r="B15" s="25" t="s">
        <v>212</v>
      </c>
      <c r="E15" s="211" t="s">
        <v>221</v>
      </c>
      <c r="G15" s="39">
        <v>17920</v>
      </c>
      <c r="H15" s="19"/>
      <c r="I15" s="39">
        <v>0</v>
      </c>
      <c r="J15" s="19"/>
      <c r="K15" s="39">
        <v>32667</v>
      </c>
      <c r="L15" s="19"/>
      <c r="M15" s="39">
        <v>0</v>
      </c>
      <c r="O15" s="87">
        <v>17920</v>
      </c>
      <c r="P15" s="25" t="e">
        <f>G15-O15-#REF!</f>
        <v>#REF!</v>
      </c>
    </row>
    <row r="16" spans="1:16" ht="24.75" customHeight="1">
      <c r="B16" s="25" t="s">
        <v>63</v>
      </c>
      <c r="G16" s="40">
        <f>44203-36520</f>
        <v>7683</v>
      </c>
      <c r="H16" s="19"/>
      <c r="I16" s="40">
        <f>33253-23455</f>
        <v>9798</v>
      </c>
      <c r="J16" s="19"/>
      <c r="K16" s="40">
        <f>15600-6834</f>
        <v>8766</v>
      </c>
      <c r="L16" s="19"/>
      <c r="M16" s="40">
        <f>18432-7025</f>
        <v>11407</v>
      </c>
      <c r="O16" s="87">
        <v>32010</v>
      </c>
      <c r="P16" s="25" t="e">
        <f>G16-O16-#REF!</f>
        <v>#REF!</v>
      </c>
    </row>
    <row r="17" spans="1:16" ht="24.75" customHeight="1">
      <c r="A17" s="25" t="s">
        <v>149</v>
      </c>
      <c r="G17" s="21">
        <f>SUM(G14:G16)</f>
        <v>34388</v>
      </c>
      <c r="H17" s="19"/>
      <c r="I17" s="21">
        <f>SUM(I14:I16)</f>
        <v>14901</v>
      </c>
      <c r="J17" s="19"/>
      <c r="K17" s="21">
        <f>SUM(K14:K16)</f>
        <v>109612</v>
      </c>
      <c r="L17" s="19"/>
      <c r="M17" s="21">
        <f>SUM(M14:M16)</f>
        <v>65505</v>
      </c>
      <c r="O17" s="87">
        <v>54690</v>
      </c>
      <c r="P17" s="25" t="e">
        <f>G17-O17-#REF!</f>
        <v>#REF!</v>
      </c>
    </row>
    <row r="18" spans="1:16" ht="24.75" customHeight="1">
      <c r="A18" s="25" t="s">
        <v>64</v>
      </c>
      <c r="G18" s="19">
        <f>+G12+G17</f>
        <v>289568</v>
      </c>
      <c r="H18" s="19"/>
      <c r="I18" s="19">
        <f>+I12+I17</f>
        <v>269278</v>
      </c>
      <c r="J18" s="19"/>
      <c r="K18" s="19">
        <f>+K12+K17</f>
        <v>205325</v>
      </c>
      <c r="L18" s="19"/>
      <c r="M18" s="19">
        <f>+M12+M17</f>
        <v>176878</v>
      </c>
      <c r="O18" s="87">
        <v>191580</v>
      </c>
      <c r="P18" s="25" t="e">
        <f>G18-O18-#REF!</f>
        <v>#REF!</v>
      </c>
    </row>
    <row r="19" spans="1:16" ht="24.75" customHeight="1">
      <c r="A19" s="25" t="s">
        <v>215</v>
      </c>
      <c r="B19" s="78"/>
      <c r="G19" s="23">
        <v>204378</v>
      </c>
      <c r="H19" s="23"/>
      <c r="I19" s="23">
        <v>201717</v>
      </c>
      <c r="J19" s="23"/>
      <c r="K19" s="23">
        <v>93401</v>
      </c>
      <c r="L19" s="23"/>
      <c r="M19" s="23">
        <v>103264</v>
      </c>
      <c r="O19" s="87">
        <v>138515</v>
      </c>
      <c r="P19" s="25" t="e">
        <f>G19-O19-#REF!</f>
        <v>#REF!</v>
      </c>
    </row>
    <row r="20" spans="1:16" ht="24.75" customHeight="1">
      <c r="A20" s="25" t="s">
        <v>194</v>
      </c>
      <c r="E20" s="79">
        <v>8</v>
      </c>
      <c r="G20" s="22">
        <v>21083</v>
      </c>
      <c r="H20" s="23"/>
      <c r="I20" s="22">
        <v>25569</v>
      </c>
      <c r="J20" s="23"/>
      <c r="K20" s="22">
        <v>0</v>
      </c>
      <c r="L20" s="23"/>
      <c r="M20" s="22">
        <v>0</v>
      </c>
      <c r="O20" s="87">
        <v>11311</v>
      </c>
      <c r="P20" s="25" t="e">
        <f>G20-O20-#REF!</f>
        <v>#REF!</v>
      </c>
    </row>
    <row r="21" spans="1:16" ht="24.75" customHeight="1">
      <c r="A21" s="25" t="s">
        <v>55</v>
      </c>
      <c r="G21" s="23">
        <f>+G18-G19+G20</f>
        <v>106273</v>
      </c>
      <c r="H21" s="23"/>
      <c r="I21" s="23">
        <f>+I18-I19+I20</f>
        <v>93130</v>
      </c>
      <c r="J21" s="23"/>
      <c r="K21" s="23">
        <f>+K18-K19+K20</f>
        <v>111924</v>
      </c>
      <c r="L21" s="23"/>
      <c r="M21" s="23">
        <f>+M18-M19+M20</f>
        <v>73614</v>
      </c>
      <c r="O21" s="87">
        <v>64376</v>
      </c>
      <c r="P21" s="25" t="e">
        <f>G21-O21-#REF!</f>
        <v>#REF!</v>
      </c>
    </row>
    <row r="22" spans="1:16" ht="24.75" customHeight="1">
      <c r="A22" s="199" t="s">
        <v>102</v>
      </c>
      <c r="E22" s="79">
        <v>15</v>
      </c>
      <c r="G22" s="23">
        <v>19472</v>
      </c>
      <c r="H22" s="19"/>
      <c r="I22" s="23">
        <v>12340</v>
      </c>
      <c r="J22" s="19"/>
      <c r="K22" s="23">
        <v>9948</v>
      </c>
      <c r="L22" s="19"/>
      <c r="M22" s="23">
        <v>3836</v>
      </c>
      <c r="O22" s="87">
        <v>12938</v>
      </c>
      <c r="P22" s="25" t="e">
        <f>G22-O22-#REF!</f>
        <v>#REF!</v>
      </c>
    </row>
    <row r="23" spans="1:16" ht="24.75" customHeight="1" thickBot="1">
      <c r="A23" s="95" t="s">
        <v>103</v>
      </c>
      <c r="G23" s="36">
        <f>+G21-G22</f>
        <v>86801</v>
      </c>
      <c r="H23" s="23"/>
      <c r="I23" s="36">
        <f>+I21-I22</f>
        <v>80790</v>
      </c>
      <c r="J23" s="23"/>
      <c r="K23" s="36">
        <f>+K21-K22</f>
        <v>101976</v>
      </c>
      <c r="L23" s="23"/>
      <c r="M23" s="36">
        <f>+M21-M22</f>
        <v>69778</v>
      </c>
      <c r="O23" s="87">
        <v>51438</v>
      </c>
      <c r="P23" s="25" t="e">
        <f>G23-O23-#REF!</f>
        <v>#REF!</v>
      </c>
    </row>
    <row r="24" spans="1:16" ht="24.75" customHeight="1" thickTop="1">
      <c r="A24" s="95" t="s">
        <v>66</v>
      </c>
      <c r="G24" s="23"/>
      <c r="H24" s="23"/>
      <c r="I24" s="23"/>
      <c r="J24" s="23"/>
      <c r="K24" s="23"/>
      <c r="L24" s="23"/>
      <c r="M24" s="23"/>
      <c r="O24" s="87"/>
      <c r="P24" s="25" t="e">
        <f>G24-O24-#REF!</f>
        <v>#REF!</v>
      </c>
    </row>
    <row r="25" spans="1:16" ht="24.75" customHeight="1">
      <c r="A25" s="95"/>
      <c r="B25" s="25" t="s">
        <v>100</v>
      </c>
      <c r="G25" s="60">
        <f>+G23-G26</f>
        <v>77895</v>
      </c>
      <c r="H25" s="60"/>
      <c r="I25" s="213">
        <f>+I23-I26</f>
        <v>74939</v>
      </c>
      <c r="J25" s="60"/>
      <c r="K25" s="60">
        <f>+K23-K26</f>
        <v>101976</v>
      </c>
      <c r="L25" s="60"/>
      <c r="M25" s="60">
        <f>+M23-M26</f>
        <v>69778</v>
      </c>
      <c r="O25" s="87">
        <v>46859</v>
      </c>
      <c r="P25" s="25" t="e">
        <f>G25-O25-#REF!</f>
        <v>#REF!</v>
      </c>
    </row>
    <row r="26" spans="1:16" ht="24.75" customHeight="1">
      <c r="A26" s="95"/>
      <c r="B26" s="25" t="s">
        <v>101</v>
      </c>
      <c r="G26" s="23">
        <v>8906</v>
      </c>
      <c r="H26" s="23"/>
      <c r="I26" s="23">
        <v>5851</v>
      </c>
      <c r="J26" s="23"/>
      <c r="K26" s="23">
        <v>0</v>
      </c>
      <c r="L26" s="23"/>
      <c r="M26" s="23">
        <v>0</v>
      </c>
      <c r="O26" s="212">
        <v>4579</v>
      </c>
      <c r="P26" s="25" t="e">
        <f>G26-O26-#REF!</f>
        <v>#REF!</v>
      </c>
    </row>
    <row r="27" spans="1:16" ht="24.75" customHeight="1" thickBot="1">
      <c r="A27" s="95"/>
      <c r="G27" s="36">
        <f>SUM(G25:G26)</f>
        <v>86801</v>
      </c>
      <c r="H27" s="23"/>
      <c r="I27" s="36">
        <f>SUM(I25:I26)</f>
        <v>80790</v>
      </c>
      <c r="J27" s="23"/>
      <c r="K27" s="36">
        <f>SUM(K25:K26)</f>
        <v>101976</v>
      </c>
      <c r="L27" s="23"/>
      <c r="M27" s="36">
        <f>SUM(M25:M26)</f>
        <v>69778</v>
      </c>
      <c r="O27" s="87">
        <v>51438</v>
      </c>
      <c r="P27" s="25" t="e">
        <f>G27-O27-#REF!</f>
        <v>#REF!</v>
      </c>
    </row>
    <row r="28" spans="1:16" ht="24.75" customHeight="1" thickTop="1">
      <c r="A28" s="95" t="s">
        <v>181</v>
      </c>
      <c r="E28" s="79"/>
      <c r="M28" s="25"/>
    </row>
    <row r="29" spans="1:16" ht="24.75" customHeight="1">
      <c r="A29" s="95"/>
      <c r="B29" s="95" t="s">
        <v>186</v>
      </c>
      <c r="G29" s="61">
        <f>+G25*1000/G30</f>
        <v>10.385999999999999</v>
      </c>
      <c r="H29" s="61"/>
      <c r="I29" s="61">
        <f>+I25*1000/I30</f>
        <v>9.9918666666666667</v>
      </c>
      <c r="K29" s="61">
        <f>+K25*1000/K30</f>
        <v>13.5968</v>
      </c>
      <c r="L29" s="61"/>
      <c r="M29" s="61">
        <f>+M25*1000/M30</f>
        <v>9.3037333333333336</v>
      </c>
      <c r="O29" s="25"/>
    </row>
    <row r="30" spans="1:16" ht="24.75" customHeight="1">
      <c r="A30" s="95"/>
      <c r="B30" s="95"/>
      <c r="C30" s="25" t="s">
        <v>205</v>
      </c>
      <c r="G30" s="162">
        <v>7500000</v>
      </c>
      <c r="H30" s="23"/>
      <c r="I30" s="162">
        <v>7500000</v>
      </c>
      <c r="K30" s="162">
        <v>7500000</v>
      </c>
      <c r="L30" s="23"/>
      <c r="M30" s="162">
        <v>7500000</v>
      </c>
      <c r="O30" s="25"/>
    </row>
    <row r="31" spans="1:16" ht="24.75" customHeight="1">
      <c r="A31" s="95"/>
      <c r="B31" s="95"/>
      <c r="G31" s="162"/>
      <c r="H31" s="23"/>
      <c r="I31" s="162"/>
      <c r="K31" s="162"/>
      <c r="L31" s="23"/>
      <c r="M31" s="162"/>
      <c r="O31" s="25"/>
    </row>
    <row r="32" spans="1:16" ht="24.75" customHeight="1">
      <c r="A32" s="95"/>
      <c r="B32" s="95"/>
      <c r="G32" s="162"/>
      <c r="H32" s="23"/>
      <c r="I32" s="162"/>
      <c r="K32" s="162"/>
      <c r="L32" s="23"/>
      <c r="M32" s="162"/>
      <c r="O32" s="25"/>
    </row>
    <row r="33" spans="1:15" ht="24.75" customHeight="1">
      <c r="A33" s="95"/>
      <c r="B33" s="95"/>
      <c r="G33" s="162"/>
      <c r="H33" s="23"/>
      <c r="I33" s="162"/>
      <c r="K33" s="162"/>
      <c r="L33" s="23"/>
      <c r="M33" s="162"/>
      <c r="O33" s="25"/>
    </row>
    <row r="34" spans="1:15" ht="24.75" customHeight="1">
      <c r="A34" s="95"/>
      <c r="B34" s="95"/>
      <c r="G34" s="162"/>
      <c r="H34" s="23"/>
      <c r="I34" s="162"/>
      <c r="K34" s="162"/>
      <c r="L34" s="23"/>
      <c r="M34" s="162"/>
      <c r="O34" s="25"/>
    </row>
    <row r="35" spans="1:15" ht="24.75" customHeight="1">
      <c r="A35" s="95"/>
      <c r="B35" s="95"/>
      <c r="G35" s="162"/>
      <c r="H35" s="23"/>
      <c r="I35" s="162"/>
      <c r="K35" s="162"/>
      <c r="L35" s="23"/>
      <c r="M35" s="162"/>
      <c r="O35" s="25"/>
    </row>
    <row r="36" spans="1:15" ht="24.75" customHeight="1">
      <c r="A36" s="95"/>
      <c r="B36" s="95"/>
      <c r="G36" s="162"/>
      <c r="H36" s="23"/>
      <c r="I36" s="162"/>
      <c r="K36" s="162"/>
      <c r="L36" s="23"/>
      <c r="M36" s="162"/>
      <c r="O36" s="25"/>
    </row>
    <row r="37" spans="1:15" ht="22.5" customHeight="1">
      <c r="A37" s="95"/>
      <c r="B37" s="95"/>
      <c r="G37" s="162"/>
      <c r="H37" s="23"/>
      <c r="I37" s="162"/>
      <c r="K37" s="162"/>
      <c r="L37" s="23"/>
      <c r="M37" s="162"/>
      <c r="O37" s="25"/>
    </row>
    <row r="38" spans="1:15" ht="26.25" customHeight="1">
      <c r="A38" s="80" t="s">
        <v>54</v>
      </c>
      <c r="B38" s="95"/>
      <c r="M38" s="25"/>
      <c r="O38" s="25"/>
    </row>
    <row r="39" spans="1:15" ht="23.85" customHeight="1">
      <c r="A39" s="95"/>
      <c r="B39" s="95"/>
      <c r="G39" s="145">
        <f>+G25/G30*1000</f>
        <v>10.385999999999999</v>
      </c>
      <c r="I39" s="145">
        <f>+I25/I30*1000</f>
        <v>9.9918666666666667</v>
      </c>
      <c r="K39" s="218">
        <f>+K25/K30*1000</f>
        <v>13.5968</v>
      </c>
      <c r="M39" s="145">
        <f>+M25/M30*1000</f>
        <v>9.3037333333333336</v>
      </c>
      <c r="O39" s="25"/>
    </row>
  </sheetData>
  <mergeCells count="1">
    <mergeCell ref="G7:I7"/>
  </mergeCells>
  <pageMargins left="0.78740157480314965" right="0.19685039370078741" top="0.39370078740157483" bottom="0.39370078740157483" header="0.55118110236220474" footer="0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FF00"/>
  </sheetPr>
  <dimension ref="A1:R41"/>
  <sheetViews>
    <sheetView view="pageBreakPreview" topLeftCell="A7" zoomScale="80" zoomScaleSheetLayoutView="80" workbookViewId="0">
      <selection activeCell="I13" sqref="I13"/>
    </sheetView>
  </sheetViews>
  <sheetFormatPr defaultColWidth="12" defaultRowHeight="23.85" customHeight="1"/>
  <cols>
    <col min="1" max="3" width="3" style="113" customWidth="1"/>
    <col min="4" max="4" width="47.5" style="113" customWidth="1"/>
    <col min="5" max="5" width="10.5" style="113" customWidth="1"/>
    <col min="6" max="6" width="1" style="113" customWidth="1"/>
    <col min="7" max="7" width="15.5" style="113" customWidth="1"/>
    <col min="8" max="8" width="1" style="113" customWidth="1"/>
    <col min="9" max="9" width="15.5" style="113" customWidth="1"/>
    <col min="10" max="10" width="1" style="113" customWidth="1"/>
    <col min="11" max="11" width="15.5" style="113" customWidth="1"/>
    <col min="12" max="12" width="1" style="113" customWidth="1"/>
    <col min="13" max="13" width="15.5" style="113" customWidth="1"/>
    <col min="14" max="14" width="1" style="113" customWidth="1"/>
    <col min="15" max="15" width="9.5" style="113" bestFit="1" customWidth="1"/>
    <col min="16" max="16" width="12" style="113" customWidth="1"/>
    <col min="17" max="17" width="16.1640625" style="113" bestFit="1" customWidth="1"/>
    <col min="18" max="16384" width="12" style="113"/>
  </cols>
  <sheetData>
    <row r="1" spans="1:18" ht="23.85" customHeight="1">
      <c r="M1" s="114" t="s">
        <v>50</v>
      </c>
    </row>
    <row r="2" spans="1:18" ht="23.85" customHeight="1">
      <c r="M2" s="114" t="s">
        <v>51</v>
      </c>
    </row>
    <row r="3" spans="1:18" ht="23.85" customHeight="1">
      <c r="A3" s="115" t="str">
        <f>+งบการเงิน!A1</f>
        <v>บริษัท ทีวี ธันเดอร์ จำกัด (มหาชน) และบริษัทย่อย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</row>
    <row r="4" spans="1:18" ht="23.85" customHeight="1">
      <c r="A4" s="117" t="s">
        <v>105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</row>
    <row r="5" spans="1:18" ht="23.85" customHeight="1">
      <c r="A5" s="118" t="str">
        <f>+'กำไรขาดทุน9 เดือน'!A5</f>
        <v>สำหรับงวดเก้าเดือนสิ้นสุดวันที่ 31  มีนาคม 2561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</row>
    <row r="6" spans="1:18" ht="23.25" customHeight="1">
      <c r="G6" s="120" t="s">
        <v>49</v>
      </c>
      <c r="H6" s="120"/>
      <c r="I6" s="120"/>
      <c r="J6" s="120"/>
      <c r="K6" s="120"/>
      <c r="L6" s="120"/>
      <c r="M6" s="120"/>
    </row>
    <row r="7" spans="1:18" ht="23.25" customHeight="1">
      <c r="G7" s="367" t="s">
        <v>1</v>
      </c>
      <c r="H7" s="367"/>
      <c r="I7" s="367"/>
      <c r="K7" s="367" t="s">
        <v>48</v>
      </c>
      <c r="L7" s="367"/>
      <c r="M7" s="367"/>
    </row>
    <row r="8" spans="1:18" ht="23.25" customHeight="1">
      <c r="E8" s="84"/>
      <c r="G8" s="123">
        <v>2560</v>
      </c>
      <c r="H8" s="124"/>
      <c r="I8" s="123">
        <v>2559</v>
      </c>
      <c r="J8" s="125"/>
      <c r="K8" s="123">
        <f>G8</f>
        <v>2560</v>
      </c>
      <c r="L8" s="126"/>
      <c r="M8" s="123">
        <f>I8</f>
        <v>2559</v>
      </c>
    </row>
    <row r="9" spans="1:18" ht="25.5" customHeight="1">
      <c r="E9" s="119"/>
      <c r="G9" s="127"/>
      <c r="H9" s="127"/>
      <c r="I9" s="127"/>
      <c r="J9" s="127"/>
      <c r="K9" s="127"/>
      <c r="L9" s="127"/>
      <c r="M9" s="127"/>
    </row>
    <row r="10" spans="1:18" ht="25.5" customHeight="1">
      <c r="A10" s="128" t="s">
        <v>103</v>
      </c>
      <c r="G10" s="129">
        <f>+'กำไรขาดทุน9 เดือน'!G23</f>
        <v>86801</v>
      </c>
      <c r="H10" s="129"/>
      <c r="I10" s="129">
        <f>+'กำไรขาดทุน9 เดือน'!I23</f>
        <v>80790</v>
      </c>
      <c r="J10" s="129"/>
      <c r="K10" s="129">
        <f>+'กำไรขาดทุน9 เดือน'!K23</f>
        <v>101976</v>
      </c>
      <c r="L10" s="129"/>
      <c r="M10" s="129">
        <f>+'กำไรขาดทุน9 เดือน'!M23</f>
        <v>69778</v>
      </c>
    </row>
    <row r="11" spans="1:18" ht="25.5" customHeight="1">
      <c r="A11" s="128" t="s">
        <v>106</v>
      </c>
      <c r="D11" s="163"/>
      <c r="G11" s="129"/>
      <c r="H11" s="129"/>
      <c r="I11" s="129"/>
      <c r="J11" s="129"/>
      <c r="K11" s="129"/>
      <c r="L11" s="129"/>
      <c r="M11" s="129"/>
    </row>
    <row r="12" spans="1:18" ht="25.5" customHeight="1">
      <c r="B12" s="128" t="s">
        <v>188</v>
      </c>
      <c r="G12" s="129">
        <v>-512</v>
      </c>
      <c r="H12" s="129"/>
      <c r="I12" s="129">
        <v>0</v>
      </c>
      <c r="J12" s="129"/>
      <c r="K12" s="129">
        <v>0</v>
      </c>
      <c r="L12" s="129"/>
      <c r="M12" s="129">
        <v>0</v>
      </c>
    </row>
    <row r="13" spans="1:18" ht="25.5" customHeight="1">
      <c r="B13" s="128" t="s">
        <v>179</v>
      </c>
      <c r="E13" s="130"/>
      <c r="G13" s="210">
        <v>39867</v>
      </c>
      <c r="I13" s="210">
        <v>15846</v>
      </c>
      <c r="K13" s="210">
        <v>38269</v>
      </c>
      <c r="M13" s="210">
        <v>14516</v>
      </c>
      <c r="P13" s="113">
        <f>+G13-K13</f>
        <v>1598</v>
      </c>
      <c r="Q13" s="113">
        <v>6219731.51000001</v>
      </c>
      <c r="R13" s="113">
        <v>808230.39</v>
      </c>
    </row>
    <row r="14" spans="1:18" ht="25.5" customHeight="1">
      <c r="B14" s="128" t="s">
        <v>187</v>
      </c>
      <c r="E14" s="130"/>
      <c r="G14" s="159">
        <f>-ROUND(G13*20/100,0)</f>
        <v>-7973</v>
      </c>
      <c r="H14" s="129"/>
      <c r="I14" s="159">
        <f>-ROUND(I13*20/100,0)</f>
        <v>-3169</v>
      </c>
      <c r="J14" s="129"/>
      <c r="K14" s="159">
        <f>-ROUND(K13*20/100,0)</f>
        <v>-7654</v>
      </c>
      <c r="L14" s="129"/>
      <c r="M14" s="159">
        <f>-ROUND(M13*20/100,0)</f>
        <v>-2903</v>
      </c>
      <c r="P14" s="113">
        <f>+G14-K14</f>
        <v>-319</v>
      </c>
      <c r="Q14" s="209"/>
    </row>
    <row r="15" spans="1:18" ht="25.5" customHeight="1">
      <c r="B15" s="128" t="s">
        <v>210</v>
      </c>
      <c r="E15" s="130"/>
      <c r="P15" s="113">
        <f>+G15-K15</f>
        <v>0</v>
      </c>
      <c r="R15" s="113">
        <v>6901</v>
      </c>
    </row>
    <row r="16" spans="1:18" ht="25.5" customHeight="1">
      <c r="B16" s="128"/>
      <c r="C16" s="113" t="s">
        <v>189</v>
      </c>
      <c r="E16" s="130"/>
      <c r="G16" s="141">
        <f>SUM(G13:G14)</f>
        <v>31894</v>
      </c>
      <c r="H16" s="129"/>
      <c r="I16" s="141">
        <f>SUM(I13:I14)</f>
        <v>12677</v>
      </c>
      <c r="J16" s="129"/>
      <c r="K16" s="141">
        <f>SUM(K13:K14)</f>
        <v>30615</v>
      </c>
      <c r="L16" s="129"/>
      <c r="M16" s="141">
        <f>SUM(M13:M14)</f>
        <v>11613</v>
      </c>
      <c r="P16" s="113">
        <f>+G16-K16</f>
        <v>1279</v>
      </c>
      <c r="R16" s="113">
        <f>K13-R15</f>
        <v>31368</v>
      </c>
    </row>
    <row r="17" spans="1:16" ht="25.5" customHeight="1">
      <c r="B17" s="128" t="s">
        <v>208</v>
      </c>
      <c r="E17" s="130"/>
      <c r="G17" s="210"/>
      <c r="H17" s="129"/>
      <c r="I17" s="210"/>
      <c r="J17" s="129"/>
      <c r="K17" s="210"/>
      <c r="L17" s="129"/>
      <c r="M17" s="210"/>
    </row>
    <row r="18" spans="1:16" ht="25.5" customHeight="1">
      <c r="B18" s="128"/>
      <c r="C18" s="113" t="s">
        <v>206</v>
      </c>
      <c r="E18" s="130"/>
      <c r="G18" s="161">
        <v>-2280</v>
      </c>
      <c r="H18" s="129"/>
      <c r="I18" s="161">
        <v>0</v>
      </c>
      <c r="J18" s="129"/>
      <c r="K18" s="161">
        <v>-850</v>
      </c>
      <c r="L18" s="129"/>
      <c r="M18" s="161">
        <v>0</v>
      </c>
    </row>
    <row r="19" spans="1:16" ht="25.5" customHeight="1">
      <c r="B19" s="128" t="s">
        <v>187</v>
      </c>
      <c r="E19" s="130"/>
      <c r="G19" s="159">
        <f>-G18*0.2</f>
        <v>456</v>
      </c>
      <c r="H19" s="129"/>
      <c r="I19" s="159">
        <v>0</v>
      </c>
      <c r="J19" s="129"/>
      <c r="K19" s="159">
        <f>-K18*0.2</f>
        <v>170</v>
      </c>
      <c r="L19" s="129"/>
      <c r="M19" s="159">
        <f>+M18*0.2</f>
        <v>0</v>
      </c>
    </row>
    <row r="20" spans="1:16" ht="25.5" customHeight="1">
      <c r="B20" s="128" t="s">
        <v>208</v>
      </c>
      <c r="E20" s="130"/>
      <c r="G20" s="129"/>
      <c r="H20" s="129"/>
      <c r="I20" s="129"/>
      <c r="J20" s="129"/>
      <c r="K20" s="129"/>
      <c r="L20" s="129"/>
      <c r="M20" s="129"/>
      <c r="N20" s="119"/>
    </row>
    <row r="21" spans="1:16" ht="25.5" customHeight="1">
      <c r="B21" s="128"/>
      <c r="C21" s="113" t="s">
        <v>207</v>
      </c>
      <c r="E21" s="130"/>
      <c r="G21" s="141">
        <f>SUM(G18:G19)</f>
        <v>-1824</v>
      </c>
      <c r="H21" s="129"/>
      <c r="I21" s="141">
        <f>SUM(I18:I19)</f>
        <v>0</v>
      </c>
      <c r="J21" s="129"/>
      <c r="K21" s="141">
        <f>SUM(K18:K19)</f>
        <v>-680</v>
      </c>
      <c r="L21" s="129"/>
      <c r="M21" s="141">
        <f>SUM(M18:M19)</f>
        <v>0</v>
      </c>
      <c r="P21" s="113">
        <f>+G21-K21</f>
        <v>-1144</v>
      </c>
    </row>
    <row r="22" spans="1:16" ht="25.5" customHeight="1">
      <c r="A22" s="113" t="s">
        <v>211</v>
      </c>
      <c r="B22" s="128"/>
      <c r="G22" s="131">
        <f>+G12+G16+G21</f>
        <v>29558</v>
      </c>
      <c r="H22" s="129"/>
      <c r="I22" s="131">
        <f>+I12+I16+I21</f>
        <v>12677</v>
      </c>
      <c r="J22" s="129"/>
      <c r="K22" s="131">
        <f>+K12+K16+K21</f>
        <v>29935</v>
      </c>
      <c r="L22" s="129"/>
      <c r="M22" s="131">
        <f>+M12+M16+M21</f>
        <v>11613</v>
      </c>
      <c r="P22" s="113">
        <f>+P21*0.86485</f>
        <v>-989.38840000000005</v>
      </c>
    </row>
    <row r="23" spans="1:16" ht="25.5" customHeight="1">
      <c r="B23" s="128"/>
      <c r="G23" s="129"/>
      <c r="H23" s="129"/>
      <c r="I23" s="129"/>
      <c r="J23" s="129"/>
      <c r="K23" s="129"/>
      <c r="L23" s="129"/>
      <c r="M23" s="129"/>
    </row>
    <row r="24" spans="1:16" ht="25.5" customHeight="1" thickBot="1">
      <c r="A24" s="128" t="s">
        <v>109</v>
      </c>
      <c r="G24" s="132">
        <f>+G10+G22</f>
        <v>116359</v>
      </c>
      <c r="H24" s="129"/>
      <c r="I24" s="132">
        <f>+I10+I22</f>
        <v>93467</v>
      </c>
      <c r="J24" s="129"/>
      <c r="K24" s="132">
        <f>+K10+K22</f>
        <v>131911</v>
      </c>
      <c r="L24" s="129"/>
      <c r="M24" s="132">
        <f>+M10+M22</f>
        <v>81391</v>
      </c>
    </row>
    <row r="25" spans="1:16" ht="25.5" customHeight="1" thickTop="1">
      <c r="A25" s="128"/>
      <c r="G25" s="129"/>
      <c r="H25" s="129"/>
      <c r="I25" s="129"/>
      <c r="J25" s="129"/>
      <c r="K25" s="129"/>
      <c r="L25" s="129"/>
      <c r="M25" s="129"/>
    </row>
    <row r="26" spans="1:16" ht="25.5" customHeight="1">
      <c r="A26" s="113" t="s">
        <v>110</v>
      </c>
    </row>
    <row r="27" spans="1:16" ht="25.5" customHeight="1">
      <c r="A27" s="128"/>
      <c r="B27" s="113" t="s">
        <v>100</v>
      </c>
      <c r="G27" s="129">
        <f>+G24-G28</f>
        <v>107476</v>
      </c>
      <c r="H27" s="119"/>
      <c r="I27" s="129">
        <f>+I24-I28</f>
        <v>87472</v>
      </c>
      <c r="K27" s="129">
        <f>+K24</f>
        <v>131911</v>
      </c>
      <c r="M27" s="129">
        <f>+M24</f>
        <v>81391</v>
      </c>
    </row>
    <row r="28" spans="1:16" ht="25.5" customHeight="1">
      <c r="A28" s="128"/>
      <c r="B28" s="113" t="s">
        <v>101</v>
      </c>
      <c r="G28" s="141">
        <f>+'กำไรขาดทุน9 เดือน'!G26-196+173</f>
        <v>8883</v>
      </c>
      <c r="I28" s="141">
        <v>5995</v>
      </c>
      <c r="K28" s="141">
        <v>0</v>
      </c>
      <c r="M28" s="141">
        <v>0</v>
      </c>
    </row>
    <row r="29" spans="1:16" ht="25.5" customHeight="1" thickBot="1">
      <c r="A29" s="128"/>
      <c r="G29" s="132">
        <f>SUM(G27:G28)</f>
        <v>116359</v>
      </c>
      <c r="I29" s="132">
        <f>SUM(I27:I28)</f>
        <v>93467</v>
      </c>
      <c r="K29" s="132">
        <f>SUM(K27:K28)</f>
        <v>131911</v>
      </c>
      <c r="M29" s="132">
        <f>SUM(M27:M28)</f>
        <v>81391</v>
      </c>
    </row>
    <row r="30" spans="1:16" ht="23.85" customHeight="1" thickTop="1"/>
    <row r="39" spans="1:13" ht="29.25" customHeight="1">
      <c r="A39" s="133" t="s">
        <v>54</v>
      </c>
      <c r="B39" s="128"/>
    </row>
    <row r="40" spans="1:13" ht="23.85" customHeight="1">
      <c r="A40" s="128"/>
      <c r="B40" s="128"/>
      <c r="G40" s="87">
        <f>+G24-G29</f>
        <v>0</v>
      </c>
      <c r="I40" s="87">
        <f>+I24-I29</f>
        <v>0</v>
      </c>
      <c r="K40" s="87">
        <f>+K24-K29</f>
        <v>0</v>
      </c>
      <c r="M40" s="87">
        <f>+M24-M29</f>
        <v>0</v>
      </c>
    </row>
    <row r="41" spans="1:13" ht="27" customHeight="1"/>
  </sheetData>
  <mergeCells count="2">
    <mergeCell ref="G7:I7"/>
    <mergeCell ref="K7:M7"/>
  </mergeCells>
  <pageMargins left="0.62992125984251968" right="0.19685039370078741" top="0.39370078740157483" bottom="0" header="0.51181102362204722" footer="0"/>
  <pageSetup paperSize="9"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X49"/>
  <sheetViews>
    <sheetView view="pageBreakPreview" topLeftCell="A10" zoomScaleSheetLayoutView="100" workbookViewId="0">
      <selection activeCell="D141" sqref="D141"/>
    </sheetView>
  </sheetViews>
  <sheetFormatPr defaultColWidth="12" defaultRowHeight="23.85" customHeight="1"/>
  <cols>
    <col min="1" max="3" width="3" style="25" customWidth="1"/>
    <col min="4" max="4" width="36" style="25" customWidth="1"/>
    <col min="5" max="5" width="10.5" style="25" customWidth="1"/>
    <col min="6" max="6" width="1" style="25" customWidth="1"/>
    <col min="7" max="7" width="15.83203125" style="25" customWidth="1"/>
    <col min="8" max="8" width="1" style="25" customWidth="1"/>
    <col min="9" max="9" width="15.83203125" style="25" customWidth="1"/>
    <col min="10" max="10" width="1" style="25" customWidth="1"/>
    <col min="11" max="11" width="15.83203125" style="25" customWidth="1"/>
    <col min="12" max="12" width="1" style="25" customWidth="1"/>
    <col min="13" max="13" width="15.83203125" style="25" customWidth="1"/>
    <col min="14" max="14" width="1" style="25" customWidth="1"/>
    <col min="15" max="15" width="10.5" style="68" bestFit="1" customWidth="1"/>
    <col min="16" max="16" width="1.1640625" style="68" customWidth="1"/>
    <col min="17" max="17" width="12.83203125" style="25" bestFit="1" customWidth="1"/>
    <col min="18" max="18" width="3" style="25" customWidth="1"/>
    <col min="19" max="19" width="12.5" style="25" bestFit="1" customWidth="1"/>
    <col min="20" max="20" width="1.83203125" style="25" customWidth="1"/>
    <col min="21" max="21" width="12.5" style="25" bestFit="1" customWidth="1"/>
    <col min="22" max="22" width="1.5" style="25" customWidth="1"/>
    <col min="23" max="23" width="12.1640625" style="25" bestFit="1" customWidth="1"/>
    <col min="24" max="24" width="1.5" style="25" customWidth="1"/>
    <col min="25" max="25" width="15.83203125" style="25" customWidth="1"/>
    <col min="26" max="26" width="1" style="25" customWidth="1"/>
    <col min="27" max="27" width="15.83203125" style="25" customWidth="1"/>
    <col min="28" max="28" width="1" style="25" customWidth="1"/>
    <col min="29" max="29" width="15.83203125" style="25" customWidth="1"/>
    <col min="30" max="30" width="1" style="25" customWidth="1"/>
    <col min="31" max="31" width="15.83203125" style="25" customWidth="1"/>
    <col min="32" max="32" width="1" style="25" customWidth="1"/>
    <col min="33" max="33" width="1.5" style="25" customWidth="1"/>
    <col min="34" max="34" width="12.5" style="25" bestFit="1" customWidth="1"/>
    <col min="35" max="35" width="2.5" style="25" customWidth="1"/>
    <col min="36" max="36" width="12.5" style="25" bestFit="1" customWidth="1"/>
    <col min="37" max="37" width="3.5" style="25" customWidth="1"/>
    <col min="38" max="38" width="12.5" style="25" bestFit="1" customWidth="1"/>
    <col min="39" max="39" width="2.5" style="25" customWidth="1"/>
    <col min="40" max="40" width="12.5" style="25" bestFit="1" customWidth="1"/>
    <col min="41" max="41" width="12" style="25" customWidth="1"/>
    <col min="42" max="42" width="14.83203125" style="184" bestFit="1" customWidth="1"/>
    <col min="43" max="43" width="3.1640625" style="184" customWidth="1"/>
    <col min="44" max="44" width="13.5" style="184" bestFit="1" customWidth="1"/>
    <col min="45" max="45" width="2.83203125" style="184" customWidth="1"/>
    <col min="46" max="46" width="13.5" style="184" bestFit="1" customWidth="1"/>
    <col min="47" max="47" width="2.83203125" style="184" customWidth="1"/>
    <col min="48" max="48" width="13.5" style="184" bestFit="1" customWidth="1"/>
    <col min="49" max="16384" width="12" style="25"/>
  </cols>
  <sheetData>
    <row r="1" spans="1:50" ht="23.85" customHeight="1">
      <c r="M1" s="81" t="s">
        <v>50</v>
      </c>
      <c r="AE1" s="81" t="s">
        <v>50</v>
      </c>
    </row>
    <row r="2" spans="1:50" ht="23.85" customHeight="1">
      <c r="M2" s="81" t="s">
        <v>51</v>
      </c>
      <c r="AE2" s="81" t="s">
        <v>51</v>
      </c>
    </row>
    <row r="3" spans="1:50" ht="23.85" customHeight="1">
      <c r="A3" s="77" t="s">
        <v>24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Y3" s="24"/>
      <c r="Z3" s="24"/>
      <c r="AA3" s="24"/>
      <c r="AB3" s="24"/>
      <c r="AC3" s="24"/>
      <c r="AD3" s="24"/>
      <c r="AE3" s="24"/>
    </row>
    <row r="4" spans="1:50" ht="23.85" customHeight="1">
      <c r="A4" s="82" t="s">
        <v>16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Y4" s="24"/>
      <c r="Z4" s="24"/>
      <c r="AA4" s="24"/>
      <c r="AB4" s="24"/>
      <c r="AC4" s="24"/>
      <c r="AD4" s="24"/>
      <c r="AE4" s="24"/>
    </row>
    <row r="5" spans="1:50" ht="23.25">
      <c r="A5" s="83" t="s">
        <v>201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Y5" s="24"/>
      <c r="Z5" s="24"/>
      <c r="AA5" s="24"/>
      <c r="AB5" s="24"/>
      <c r="AC5" s="24"/>
      <c r="AD5" s="24"/>
      <c r="AE5" s="24"/>
    </row>
    <row r="6" spans="1:50" ht="23.25" customHeight="1">
      <c r="E6" s="27"/>
      <c r="G6" s="34" t="s">
        <v>53</v>
      </c>
      <c r="H6" s="34"/>
      <c r="I6" s="34"/>
      <c r="J6" s="34"/>
      <c r="K6" s="34"/>
      <c r="L6" s="34"/>
      <c r="M6" s="34"/>
      <c r="Y6" s="34"/>
      <c r="Z6" s="34"/>
      <c r="AA6" s="34"/>
      <c r="AB6" s="34"/>
      <c r="AC6" s="34"/>
      <c r="AD6" s="34"/>
      <c r="AE6" s="34"/>
    </row>
    <row r="7" spans="1:50" ht="23.25" customHeight="1">
      <c r="E7" s="27"/>
      <c r="G7" s="350" t="s">
        <v>1</v>
      </c>
      <c r="H7" s="350"/>
      <c r="I7" s="350"/>
      <c r="K7" s="35" t="s">
        <v>48</v>
      </c>
      <c r="L7" s="35"/>
      <c r="M7" s="35"/>
      <c r="Q7" s="349" t="s">
        <v>202</v>
      </c>
      <c r="R7" s="349"/>
      <c r="S7" s="349"/>
      <c r="T7" s="349"/>
      <c r="U7" s="349"/>
      <c r="V7" s="349"/>
      <c r="W7" s="349"/>
      <c r="Y7" s="382" t="s">
        <v>199</v>
      </c>
      <c r="Z7" s="382"/>
      <c r="AA7" s="382"/>
      <c r="AB7" s="382"/>
      <c r="AC7" s="382"/>
      <c r="AD7" s="382"/>
      <c r="AE7" s="382"/>
      <c r="AG7" s="183"/>
      <c r="AH7" s="349" t="s">
        <v>200</v>
      </c>
      <c r="AI7" s="349"/>
      <c r="AJ7" s="349"/>
      <c r="AK7" s="349"/>
      <c r="AL7" s="349"/>
      <c r="AM7" s="349"/>
      <c r="AN7" s="349"/>
      <c r="AP7" s="381" t="s">
        <v>190</v>
      </c>
      <c r="AQ7" s="381"/>
      <c r="AR7" s="381"/>
      <c r="AS7" s="381"/>
      <c r="AT7" s="381"/>
      <c r="AU7" s="381"/>
      <c r="AV7" s="381"/>
    </row>
    <row r="8" spans="1:50" ht="23.25" customHeight="1">
      <c r="E8" s="207" t="s">
        <v>67</v>
      </c>
      <c r="G8" s="196">
        <v>2559</v>
      </c>
      <c r="H8" s="30"/>
      <c r="I8" s="29">
        <v>2558</v>
      </c>
      <c r="J8" s="84"/>
      <c r="K8" s="29">
        <f>+G8</f>
        <v>2559</v>
      </c>
      <c r="L8" s="72"/>
      <c r="M8" s="29">
        <f>+I8</f>
        <v>2558</v>
      </c>
      <c r="Q8" s="193">
        <v>2559</v>
      </c>
      <c r="R8" s="194"/>
      <c r="S8" s="193">
        <v>2558</v>
      </c>
      <c r="T8" s="194"/>
      <c r="U8" s="193">
        <v>2559</v>
      </c>
      <c r="V8" s="194"/>
      <c r="W8" s="193">
        <v>2558</v>
      </c>
      <c r="X8" s="79"/>
      <c r="Y8" s="29">
        <v>2559</v>
      </c>
      <c r="Z8" s="30"/>
      <c r="AA8" s="29">
        <v>2558</v>
      </c>
      <c r="AB8" s="84"/>
      <c r="AC8" s="29">
        <f>Y8</f>
        <v>2559</v>
      </c>
      <c r="AD8" s="72"/>
      <c r="AE8" s="29">
        <f>AA8</f>
        <v>2558</v>
      </c>
      <c r="AG8" s="84"/>
      <c r="AH8" s="193">
        <v>2559</v>
      </c>
      <c r="AI8" s="194"/>
      <c r="AJ8" s="193">
        <v>2558</v>
      </c>
      <c r="AK8" s="194"/>
      <c r="AL8" s="193">
        <v>2559</v>
      </c>
      <c r="AM8" s="194"/>
      <c r="AN8" s="193">
        <v>2558</v>
      </c>
      <c r="AO8" s="79"/>
      <c r="AP8" s="193">
        <v>2559</v>
      </c>
      <c r="AQ8" s="194"/>
      <c r="AR8" s="193">
        <v>2558</v>
      </c>
      <c r="AS8" s="194"/>
      <c r="AT8" s="193">
        <v>2559</v>
      </c>
      <c r="AU8" s="194"/>
      <c r="AV8" s="193">
        <v>2558</v>
      </c>
    </row>
    <row r="9" spans="1:50" ht="15" customHeight="1">
      <c r="E9" s="165"/>
      <c r="G9" s="44"/>
      <c r="H9" s="157"/>
      <c r="I9" s="44"/>
      <c r="J9" s="84"/>
      <c r="K9" s="44"/>
      <c r="L9" s="72"/>
      <c r="M9" s="44"/>
      <c r="Y9" s="44"/>
      <c r="Z9" s="157"/>
      <c r="AA9" s="44"/>
      <c r="AB9" s="84"/>
      <c r="AC9" s="44"/>
      <c r="AD9" s="72"/>
      <c r="AE9" s="44"/>
    </row>
    <row r="10" spans="1:50" ht="25.5" customHeight="1">
      <c r="A10" s="25" t="s">
        <v>17</v>
      </c>
      <c r="G10" s="19">
        <v>3802242</v>
      </c>
      <c r="H10" s="19"/>
      <c r="I10" s="19">
        <v>3814445</v>
      </c>
      <c r="J10" s="19"/>
      <c r="K10" s="19">
        <v>3241770</v>
      </c>
      <c r="L10" s="19"/>
      <c r="M10" s="19">
        <v>3276677</v>
      </c>
      <c r="Q10" s="19">
        <f>+'กำไรขาดทุน9 เดือน'!G10</f>
        <v>535425</v>
      </c>
      <c r="R10" s="19"/>
      <c r="S10" s="19">
        <f>+'กำไรขาดทุน9 เดือน'!I10</f>
        <v>541943</v>
      </c>
      <c r="T10" s="19"/>
      <c r="U10" s="19">
        <f>+'กำไรขาดทุน9 เดือน'!K10</f>
        <v>185995</v>
      </c>
      <c r="V10" s="19"/>
      <c r="W10" s="19">
        <f>+'กำไรขาดทุน9 เดือน'!M10</f>
        <v>220716</v>
      </c>
      <c r="Y10" s="19">
        <v>1194848</v>
      </c>
      <c r="Z10" s="19"/>
      <c r="AA10" s="19">
        <v>1124842</v>
      </c>
      <c r="AB10" s="19"/>
      <c r="AC10" s="19">
        <v>1007760</v>
      </c>
      <c r="AD10" s="19"/>
      <c r="AE10" s="19">
        <v>958438</v>
      </c>
      <c r="AH10" s="25">
        <v>1044157</v>
      </c>
      <c r="AJ10" s="25">
        <v>1173591</v>
      </c>
      <c r="AL10" s="25">
        <v>871949</v>
      </c>
      <c r="AN10" s="25">
        <v>969941</v>
      </c>
      <c r="AP10" s="191">
        <f>+G10-Q10-Y10-AH10</f>
        <v>1027812</v>
      </c>
      <c r="AR10" s="191">
        <f>+I10-S10-AA10-AJ10</f>
        <v>974069</v>
      </c>
      <c r="AT10" s="191">
        <f>+K10-U10-AC10-AL10</f>
        <v>1176066</v>
      </c>
      <c r="AV10" s="191">
        <f>+M10-W10-AE10-AN10</f>
        <v>1127582</v>
      </c>
    </row>
    <row r="11" spans="1:50" ht="25.5" customHeight="1">
      <c r="A11" s="25" t="s">
        <v>38</v>
      </c>
      <c r="E11" s="79"/>
      <c r="G11" s="22">
        <v>2859210</v>
      </c>
      <c r="H11" s="19"/>
      <c r="I11" s="22">
        <v>2967092</v>
      </c>
      <c r="J11" s="19"/>
      <c r="K11" s="22">
        <v>2436295</v>
      </c>
      <c r="L11" s="19"/>
      <c r="M11" s="22">
        <v>2526345</v>
      </c>
      <c r="Q11" s="22">
        <f>+'กำไรขาดทุน9 เดือน'!G11</f>
        <v>280245</v>
      </c>
      <c r="R11" s="19"/>
      <c r="S11" s="22">
        <f>+'กำไรขาดทุน9 เดือน'!I11</f>
        <v>287566</v>
      </c>
      <c r="T11" s="19"/>
      <c r="U11" s="22">
        <f>+'กำไรขาดทุน9 เดือน'!K11</f>
        <v>90282</v>
      </c>
      <c r="V11" s="19"/>
      <c r="W11" s="22">
        <f>+'กำไรขาดทุน9 เดือน'!M11</f>
        <v>109343</v>
      </c>
      <c r="Y11" s="22">
        <v>931166</v>
      </c>
      <c r="Z11" s="19"/>
      <c r="AA11" s="22">
        <v>886959</v>
      </c>
      <c r="AB11" s="19"/>
      <c r="AC11" s="22">
        <v>784137</v>
      </c>
      <c r="AD11" s="19"/>
      <c r="AE11" s="22">
        <v>741990</v>
      </c>
      <c r="AH11" s="89">
        <v>827624</v>
      </c>
      <c r="AJ11" s="89">
        <v>919327</v>
      </c>
      <c r="AL11" s="89">
        <v>705673</v>
      </c>
      <c r="AN11" s="89">
        <v>759287</v>
      </c>
      <c r="AP11" s="195">
        <f>+G11-Q11-Y11-AH11</f>
        <v>820175</v>
      </c>
      <c r="AR11" s="195">
        <f>+I11-S11-AA11-AJ11</f>
        <v>873240</v>
      </c>
      <c r="AT11" s="195">
        <f>+K11-U11-AC11-AL11</f>
        <v>856203</v>
      </c>
      <c r="AV11" s="195">
        <f>+M11-W11-AE11-AN11</f>
        <v>915725</v>
      </c>
      <c r="AX11" s="25" t="s">
        <v>191</v>
      </c>
    </row>
    <row r="12" spans="1:50" ht="25.5" customHeight="1">
      <c r="A12" s="25" t="s">
        <v>62</v>
      </c>
      <c r="G12" s="156">
        <f>+G10-G11</f>
        <v>943032</v>
      </c>
      <c r="H12" s="23"/>
      <c r="I12" s="156">
        <f>+I10-I11</f>
        <v>847353</v>
      </c>
      <c r="J12" s="23"/>
      <c r="K12" s="156">
        <f>+K10-K11</f>
        <v>805475</v>
      </c>
      <c r="L12" s="23"/>
      <c r="M12" s="156">
        <f>+M10-M11</f>
        <v>750332</v>
      </c>
      <c r="Q12" s="156">
        <f>+Q10-Q11</f>
        <v>255180</v>
      </c>
      <c r="R12" s="19"/>
      <c r="S12" s="156">
        <f>+S10-S11</f>
        <v>254377</v>
      </c>
      <c r="T12" s="19"/>
      <c r="U12" s="156">
        <f>+U10-U11</f>
        <v>95713</v>
      </c>
      <c r="V12" s="19"/>
      <c r="W12" s="156">
        <f>+W10-W11</f>
        <v>111373</v>
      </c>
      <c r="Y12" s="156">
        <f>+Y10-Y11</f>
        <v>263682</v>
      </c>
      <c r="Z12" s="19"/>
      <c r="AA12" s="156">
        <f>+AA10-AA11</f>
        <v>237883</v>
      </c>
      <c r="AB12" s="19"/>
      <c r="AC12" s="156">
        <f>+AC10-AC11</f>
        <v>223623</v>
      </c>
      <c r="AD12" s="19"/>
      <c r="AE12" s="156">
        <f>+AE10-AE11</f>
        <v>216448</v>
      </c>
      <c r="AH12" s="25">
        <f>+AH10-AH11</f>
        <v>216533</v>
      </c>
      <c r="AJ12" s="25">
        <f>+AJ10-AJ11</f>
        <v>254264</v>
      </c>
      <c r="AL12" s="25">
        <f>+AL10-AL11</f>
        <v>166276</v>
      </c>
      <c r="AN12" s="25">
        <f>+AN10-AN11</f>
        <v>210654</v>
      </c>
      <c r="AP12" s="191">
        <f>+G12-Q12-Y12-AH12</f>
        <v>207637</v>
      </c>
      <c r="AR12" s="191">
        <f>+I12-S12-AA12-AJ12</f>
        <v>100829</v>
      </c>
      <c r="AT12" s="191">
        <f>+K12-U12-AC12-AL12</f>
        <v>319863</v>
      </c>
      <c r="AV12" s="191">
        <f>+M12-W12-AE12-AN12</f>
        <v>211857</v>
      </c>
    </row>
    <row r="13" spans="1:50" ht="25.5" customHeight="1">
      <c r="A13" s="25" t="s">
        <v>18</v>
      </c>
      <c r="G13" s="23"/>
      <c r="H13" s="23"/>
      <c r="I13" s="23"/>
      <c r="J13" s="23"/>
      <c r="K13" s="23"/>
      <c r="L13" s="23"/>
      <c r="M13" s="23"/>
      <c r="Q13" s="21"/>
      <c r="R13" s="19"/>
      <c r="S13" s="21"/>
      <c r="T13" s="19"/>
      <c r="U13" s="21"/>
      <c r="V13" s="19"/>
      <c r="W13" s="21"/>
      <c r="Y13" s="22"/>
      <c r="Z13" s="19"/>
      <c r="AA13" s="22"/>
      <c r="AB13" s="19"/>
      <c r="AC13" s="22"/>
      <c r="AD13" s="19"/>
      <c r="AE13" s="22"/>
      <c r="AH13" s="89"/>
      <c r="AJ13" s="89"/>
      <c r="AL13" s="89"/>
      <c r="AN13" s="89"/>
      <c r="AP13" s="191"/>
      <c r="AR13" s="191"/>
      <c r="AT13" s="191"/>
      <c r="AV13" s="191"/>
    </row>
    <row r="14" spans="1:50" ht="25.5" customHeight="1">
      <c r="B14" s="25" t="s">
        <v>45</v>
      </c>
      <c r="E14" s="202"/>
      <c r="G14" s="38">
        <v>30042</v>
      </c>
      <c r="H14" s="23"/>
      <c r="I14" s="38">
        <v>38415</v>
      </c>
      <c r="J14" s="23"/>
      <c r="K14" s="38">
        <v>78603</v>
      </c>
      <c r="L14" s="23"/>
      <c r="M14" s="38">
        <v>82217</v>
      </c>
      <c r="Q14" s="156">
        <f>+'กำไรขาดทุน9 เดือน'!G15</f>
        <v>17920</v>
      </c>
      <c r="R14" s="23"/>
      <c r="S14" s="156">
        <f>+'กำไรขาดทุน9 เดือน'!I15</f>
        <v>0</v>
      </c>
      <c r="T14" s="23"/>
      <c r="U14" s="156">
        <f>+'กำไรขาดทุน9 เดือน'!K15</f>
        <v>32667</v>
      </c>
      <c r="V14" s="23"/>
      <c r="W14" s="156">
        <f>+'กำไรขาดทุน9 เดือน'!M15</f>
        <v>0</v>
      </c>
      <c r="X14" s="27"/>
      <c r="Y14" s="156">
        <v>26585</v>
      </c>
      <c r="Z14" s="23"/>
      <c r="AA14" s="156">
        <v>34688</v>
      </c>
      <c r="AB14" s="23"/>
      <c r="AC14" s="156">
        <v>63446</v>
      </c>
      <c r="AD14" s="23"/>
      <c r="AE14" s="156">
        <v>64990</v>
      </c>
      <c r="AG14" s="27"/>
      <c r="AH14" s="27">
        <v>0</v>
      </c>
      <c r="AI14" s="27"/>
      <c r="AJ14" s="27">
        <v>0</v>
      </c>
      <c r="AK14" s="27"/>
      <c r="AL14" s="27">
        <v>0</v>
      </c>
      <c r="AM14" s="27"/>
      <c r="AN14" s="27">
        <v>0</v>
      </c>
      <c r="AP14" s="191">
        <f>+G14-Q14-Y14-AH14</f>
        <v>-14463</v>
      </c>
      <c r="AR14" s="191">
        <f>+I14-S14-AA14-AJ14</f>
        <v>3727</v>
      </c>
      <c r="AT14" s="191">
        <f>+K14-U14-AC14-AL14</f>
        <v>-17510</v>
      </c>
      <c r="AV14" s="191">
        <f>+M14-W14-AE14-AN14</f>
        <v>17227</v>
      </c>
    </row>
    <row r="15" spans="1:50" ht="25.5" hidden="1" customHeight="1">
      <c r="B15" s="25" t="s">
        <v>198</v>
      </c>
      <c r="E15" s="202"/>
      <c r="G15" s="205"/>
      <c r="H15" s="23"/>
      <c r="I15" s="39"/>
      <c r="J15" s="23"/>
      <c r="K15" s="39"/>
      <c r="L15" s="23"/>
      <c r="M15" s="39"/>
      <c r="Q15" s="23"/>
      <c r="R15" s="23"/>
      <c r="S15" s="23"/>
      <c r="T15" s="23"/>
      <c r="U15" s="23"/>
      <c r="V15" s="23"/>
      <c r="W15" s="23"/>
      <c r="X15" s="27"/>
      <c r="AG15" s="27"/>
      <c r="AH15" s="27"/>
      <c r="AI15" s="27"/>
      <c r="AJ15" s="27"/>
      <c r="AK15" s="27"/>
      <c r="AL15" s="27"/>
      <c r="AM15" s="27"/>
      <c r="AN15" s="27"/>
      <c r="AP15" s="191">
        <f>+G15-Q15-AH15</f>
        <v>0</v>
      </c>
      <c r="AR15" s="191">
        <f>+I15-S15-AJ15</f>
        <v>0</v>
      </c>
      <c r="AT15" s="191">
        <f>+K15-U15-AL15</f>
        <v>0</v>
      </c>
      <c r="AV15" s="191">
        <f>+M15-W15-AN15</f>
        <v>0</v>
      </c>
    </row>
    <row r="16" spans="1:50" ht="25.5" hidden="1" customHeight="1">
      <c r="C16" s="25" t="s">
        <v>197</v>
      </c>
      <c r="E16" s="202">
        <v>17</v>
      </c>
      <c r="G16" s="205">
        <v>0</v>
      </c>
      <c r="H16" s="23"/>
      <c r="I16" s="39">
        <v>0</v>
      </c>
      <c r="J16" s="23"/>
      <c r="K16" s="39">
        <v>0</v>
      </c>
      <c r="L16" s="23"/>
      <c r="M16" s="39">
        <v>0</v>
      </c>
      <c r="Q16" s="23"/>
      <c r="R16" s="23"/>
      <c r="S16" s="23"/>
      <c r="T16" s="23"/>
      <c r="U16" s="23"/>
      <c r="V16" s="23"/>
      <c r="W16" s="23"/>
      <c r="X16" s="27"/>
      <c r="AG16" s="27"/>
      <c r="AH16" s="27"/>
      <c r="AI16" s="27"/>
      <c r="AJ16" s="27"/>
      <c r="AK16" s="27"/>
      <c r="AL16" s="27"/>
      <c r="AM16" s="27"/>
      <c r="AN16" s="27"/>
      <c r="AP16" s="191">
        <f>+G16-Q16-AH16</f>
        <v>0</v>
      </c>
      <c r="AR16" s="191">
        <f>+I16-S16-AJ16</f>
        <v>0</v>
      </c>
      <c r="AT16" s="191">
        <f>+K16-U16-AL16</f>
        <v>0</v>
      </c>
      <c r="AV16" s="191">
        <f>+M16-W16-AN16</f>
        <v>0</v>
      </c>
    </row>
    <row r="17" spans="1:49" ht="25.5" customHeight="1">
      <c r="B17" s="25" t="s">
        <v>63</v>
      </c>
      <c r="E17" s="79"/>
      <c r="G17" s="40">
        <v>57552</v>
      </c>
      <c r="H17" s="23"/>
      <c r="I17" s="40">
        <v>68629</v>
      </c>
      <c r="J17" s="23"/>
      <c r="K17" s="40">
        <v>52407</v>
      </c>
      <c r="L17" s="23"/>
      <c r="M17" s="40">
        <v>66835</v>
      </c>
      <c r="Q17" s="22">
        <f>+'กำไรขาดทุน9 เดือน'!G16</f>
        <v>7683</v>
      </c>
      <c r="R17" s="23"/>
      <c r="S17" s="22">
        <f>+'กำไรขาดทุน9 เดือน'!I16</f>
        <v>9798</v>
      </c>
      <c r="T17" s="23"/>
      <c r="U17" s="22">
        <f>+'กำไรขาดทุน9 เดือน'!K16</f>
        <v>8766</v>
      </c>
      <c r="V17" s="23"/>
      <c r="W17" s="22">
        <f>+'กำไรขาดทุน9 เดือน'!M16</f>
        <v>11407</v>
      </c>
      <c r="X17" s="27"/>
      <c r="Y17" s="22">
        <v>37864</v>
      </c>
      <c r="Z17" s="23"/>
      <c r="AA17" s="22">
        <v>19296</v>
      </c>
      <c r="AB17" s="23"/>
      <c r="AC17" s="22">
        <v>39603</v>
      </c>
      <c r="AD17" s="23"/>
      <c r="AE17" s="22">
        <v>19670</v>
      </c>
      <c r="AG17" s="27"/>
      <c r="AH17" s="89">
        <v>64361</v>
      </c>
      <c r="AI17" s="27"/>
      <c r="AJ17" s="89">
        <v>19725</v>
      </c>
      <c r="AK17" s="27"/>
      <c r="AL17" s="89">
        <v>61330</v>
      </c>
      <c r="AM17" s="27"/>
      <c r="AN17" s="89">
        <v>19361</v>
      </c>
      <c r="AP17" s="22">
        <f>+G17-Q17-Y17-AH17</f>
        <v>-52356</v>
      </c>
      <c r="AQ17" s="27"/>
      <c r="AR17" s="195">
        <f>+I17-S17-AA17-AJ17</f>
        <v>19810</v>
      </c>
      <c r="AS17" s="27"/>
      <c r="AT17" s="22">
        <f>+K17-U17-AC17-AL17</f>
        <v>-57292</v>
      </c>
      <c r="AU17" s="27"/>
      <c r="AV17" s="195">
        <f>+M17-W17-AE17-AN17</f>
        <v>16397</v>
      </c>
    </row>
    <row r="18" spans="1:49" ht="25.5" customHeight="1">
      <c r="A18" s="25" t="s">
        <v>149</v>
      </c>
      <c r="G18" s="22">
        <f>SUM(G14:G17)</f>
        <v>87594</v>
      </c>
      <c r="H18" s="19"/>
      <c r="I18" s="22">
        <f>SUM(I14:I17)</f>
        <v>107044</v>
      </c>
      <c r="J18" s="19"/>
      <c r="K18" s="22">
        <f>SUM(K14:K17)</f>
        <v>131010</v>
      </c>
      <c r="L18" s="19"/>
      <c r="M18" s="22">
        <f>SUM(M14:M17)</f>
        <v>149052</v>
      </c>
      <c r="N18" s="22"/>
      <c r="O18" s="22">
        <f t="shared" ref="O18:AV18" si="0">SUM(O14:O17)</f>
        <v>0</v>
      </c>
      <c r="P18" s="22"/>
      <c r="Q18" s="22">
        <f>SUM(Q14:Q17)</f>
        <v>25603</v>
      </c>
      <c r="R18" s="22">
        <f t="shared" si="0"/>
        <v>0</v>
      </c>
      <c r="S18" s="22">
        <f t="shared" si="0"/>
        <v>9798</v>
      </c>
      <c r="T18" s="22">
        <f t="shared" si="0"/>
        <v>0</v>
      </c>
      <c r="U18" s="22">
        <f t="shared" si="0"/>
        <v>41433</v>
      </c>
      <c r="V18" s="22">
        <f t="shared" si="0"/>
        <v>0</v>
      </c>
      <c r="W18" s="22">
        <f t="shared" si="0"/>
        <v>11407</v>
      </c>
      <c r="X18" s="22">
        <f t="shared" si="0"/>
        <v>0</v>
      </c>
      <c r="Y18" s="21">
        <f>SUM(Y14:Y17)</f>
        <v>64449</v>
      </c>
      <c r="Z18" s="19"/>
      <c r="AA18" s="21">
        <f>SUM(AA14:AA17)</f>
        <v>53984</v>
      </c>
      <c r="AB18" s="19"/>
      <c r="AC18" s="21">
        <f>SUM(AC14:AC17)</f>
        <v>103049</v>
      </c>
      <c r="AD18" s="19"/>
      <c r="AE18" s="21">
        <f>SUM(AE14:AE17)</f>
        <v>84660</v>
      </c>
      <c r="AG18" s="22">
        <f t="shared" si="0"/>
        <v>0</v>
      </c>
      <c r="AH18" s="22">
        <f t="shared" si="0"/>
        <v>64361</v>
      </c>
      <c r="AI18" s="22">
        <f t="shared" si="0"/>
        <v>0</v>
      </c>
      <c r="AJ18" s="22">
        <f t="shared" si="0"/>
        <v>19725</v>
      </c>
      <c r="AK18" s="22">
        <f t="shared" si="0"/>
        <v>0</v>
      </c>
      <c r="AL18" s="22">
        <f t="shared" si="0"/>
        <v>61330</v>
      </c>
      <c r="AM18" s="22">
        <f t="shared" si="0"/>
        <v>0</v>
      </c>
      <c r="AN18" s="22">
        <f t="shared" si="0"/>
        <v>19361</v>
      </c>
      <c r="AO18" s="22">
        <f t="shared" si="0"/>
        <v>0</v>
      </c>
      <c r="AP18" s="22">
        <f t="shared" si="0"/>
        <v>-66819</v>
      </c>
      <c r="AQ18" s="22"/>
      <c r="AR18" s="22">
        <f t="shared" si="0"/>
        <v>23537</v>
      </c>
      <c r="AS18" s="22">
        <f t="shared" si="0"/>
        <v>0</v>
      </c>
      <c r="AT18" s="22">
        <f t="shared" si="0"/>
        <v>-74802</v>
      </c>
      <c r="AU18" s="22">
        <f t="shared" si="0"/>
        <v>0</v>
      </c>
      <c r="AV18" s="22">
        <f t="shared" si="0"/>
        <v>33624</v>
      </c>
    </row>
    <row r="19" spans="1:49" ht="25.5" customHeight="1">
      <c r="A19" s="25" t="s">
        <v>64</v>
      </c>
      <c r="G19" s="19">
        <f>+G12+G18</f>
        <v>1030626</v>
      </c>
      <c r="H19" s="19"/>
      <c r="I19" s="19">
        <f>+I12+I18</f>
        <v>954397</v>
      </c>
      <c r="J19" s="19"/>
      <c r="K19" s="19">
        <f>+K12+K18</f>
        <v>936485</v>
      </c>
      <c r="L19" s="19"/>
      <c r="M19" s="19">
        <f>+M12+M18</f>
        <v>899384</v>
      </c>
      <c r="Q19" s="19">
        <f>+Q12+Q18</f>
        <v>280783</v>
      </c>
      <c r="R19" s="19">
        <f t="shared" ref="R19:AW19" si="1">+R12+R18</f>
        <v>0</v>
      </c>
      <c r="S19" s="19">
        <f t="shared" si="1"/>
        <v>264175</v>
      </c>
      <c r="T19" s="19">
        <f t="shared" si="1"/>
        <v>0</v>
      </c>
      <c r="U19" s="19">
        <f t="shared" si="1"/>
        <v>137146</v>
      </c>
      <c r="V19" s="19">
        <f t="shared" si="1"/>
        <v>0</v>
      </c>
      <c r="W19" s="19">
        <f t="shared" si="1"/>
        <v>122780</v>
      </c>
      <c r="X19" s="19">
        <f t="shared" si="1"/>
        <v>0</v>
      </c>
      <c r="Y19" s="19">
        <f>+Y12+Y18</f>
        <v>328131</v>
      </c>
      <c r="Z19" s="19"/>
      <c r="AA19" s="19">
        <f>+AA12+AA18</f>
        <v>291867</v>
      </c>
      <c r="AB19" s="19"/>
      <c r="AC19" s="19">
        <f>+AC12+AC18</f>
        <v>326672</v>
      </c>
      <c r="AD19" s="19"/>
      <c r="AE19" s="19">
        <f>+AE12+AE18</f>
        <v>301108</v>
      </c>
      <c r="AG19" s="19">
        <f t="shared" si="1"/>
        <v>0</v>
      </c>
      <c r="AH19" s="19">
        <f t="shared" si="1"/>
        <v>280894</v>
      </c>
      <c r="AI19" s="19">
        <f t="shared" si="1"/>
        <v>0</v>
      </c>
      <c r="AJ19" s="19">
        <f t="shared" si="1"/>
        <v>273989</v>
      </c>
      <c r="AK19" s="19">
        <f t="shared" si="1"/>
        <v>0</v>
      </c>
      <c r="AL19" s="19">
        <f t="shared" si="1"/>
        <v>227606</v>
      </c>
      <c r="AM19" s="19">
        <f t="shared" si="1"/>
        <v>0</v>
      </c>
      <c r="AN19" s="19">
        <f t="shared" si="1"/>
        <v>230015</v>
      </c>
      <c r="AO19" s="19">
        <f t="shared" si="1"/>
        <v>0</v>
      </c>
      <c r="AP19" s="19">
        <f t="shared" si="1"/>
        <v>140818</v>
      </c>
      <c r="AQ19" s="19"/>
      <c r="AR19" s="19">
        <f t="shared" si="1"/>
        <v>124366</v>
      </c>
      <c r="AS19" s="19">
        <f t="shared" si="1"/>
        <v>0</v>
      </c>
      <c r="AT19" s="19">
        <f t="shared" si="1"/>
        <v>245061</v>
      </c>
      <c r="AU19" s="19">
        <f t="shared" si="1"/>
        <v>0</v>
      </c>
      <c r="AV19" s="19">
        <f t="shared" si="1"/>
        <v>245481</v>
      </c>
      <c r="AW19" s="19">
        <f t="shared" si="1"/>
        <v>0</v>
      </c>
    </row>
    <row r="20" spans="1:49" ht="25.5" customHeight="1">
      <c r="A20" s="25" t="s">
        <v>61</v>
      </c>
      <c r="B20" s="78"/>
      <c r="G20" s="38">
        <v>86260</v>
      </c>
      <c r="H20" s="19"/>
      <c r="I20" s="38">
        <v>85704</v>
      </c>
      <c r="J20" s="19"/>
      <c r="K20" s="38">
        <v>56191</v>
      </c>
      <c r="L20" s="19"/>
      <c r="M20" s="38">
        <v>60333</v>
      </c>
      <c r="Q20" s="90" t="e">
        <f>+'กำไรขาดทุน9 เดือน'!#REF!</f>
        <v>#REF!</v>
      </c>
      <c r="R20" s="87"/>
      <c r="S20" s="90" t="e">
        <f>+'กำไรขาดทุน9 เดือน'!#REF!</f>
        <v>#REF!</v>
      </c>
      <c r="T20" s="87"/>
      <c r="U20" s="90" t="e">
        <f>+'กำไรขาดทุน9 เดือน'!#REF!</f>
        <v>#REF!</v>
      </c>
      <c r="V20" s="87"/>
      <c r="W20" s="90" t="e">
        <f>+'กำไรขาดทุน9 เดือน'!#REF!</f>
        <v>#REF!</v>
      </c>
      <c r="Y20" s="38">
        <v>27877</v>
      </c>
      <c r="Z20" s="19"/>
      <c r="AA20" s="38">
        <v>27253</v>
      </c>
      <c r="AB20" s="19"/>
      <c r="AC20" s="38">
        <v>18249</v>
      </c>
      <c r="AD20" s="19"/>
      <c r="AE20" s="38">
        <v>18217</v>
      </c>
      <c r="AH20" s="91">
        <v>25580</v>
      </c>
      <c r="AJ20" s="91">
        <v>30770</v>
      </c>
      <c r="AL20" s="91">
        <v>16540</v>
      </c>
      <c r="AN20" s="91">
        <v>22875</v>
      </c>
      <c r="AP20" s="191" t="e">
        <f t="shared" ref="AP20:AP28" si="2">+G20-Q20-Y20-AH20</f>
        <v>#REF!</v>
      </c>
      <c r="AR20" s="191" t="e">
        <f t="shared" ref="AR20:AR26" si="3">+I20-S20-AA20-AJ20</f>
        <v>#REF!</v>
      </c>
      <c r="AT20" s="191" t="e">
        <f t="shared" ref="AT20:AT26" si="4">+K20-U20-AC20-AL20</f>
        <v>#REF!</v>
      </c>
      <c r="AV20" s="191" t="e">
        <f t="shared" ref="AV20:AV26" si="5">+M20-W20-AE20-AN20</f>
        <v>#REF!</v>
      </c>
    </row>
    <row r="21" spans="1:49" ht="25.5" customHeight="1">
      <c r="A21" s="25" t="s">
        <v>60</v>
      </c>
      <c r="B21" s="78"/>
      <c r="G21" s="39">
        <v>664111</v>
      </c>
      <c r="H21" s="19"/>
      <c r="I21" s="39">
        <v>651375</v>
      </c>
      <c r="J21" s="19"/>
      <c r="K21" s="39">
        <v>587278</v>
      </c>
      <c r="L21" s="19"/>
      <c r="M21" s="39">
        <v>582768</v>
      </c>
      <c r="Q21" s="94">
        <f>+'กำไรขาดทุน9 เดือน'!G19</f>
        <v>204378</v>
      </c>
      <c r="R21" s="87"/>
      <c r="S21" s="94">
        <f>+'กำไรขาดทุน9 เดือน'!I19</f>
        <v>201717</v>
      </c>
      <c r="T21" s="87"/>
      <c r="U21" s="94">
        <f>+'กำไรขาดทุน9 เดือน'!K19</f>
        <v>93401</v>
      </c>
      <c r="V21" s="87"/>
      <c r="W21" s="94">
        <f>+'กำไรขาดทุน9 เดือน'!M19</f>
        <v>103264</v>
      </c>
      <c r="Y21" s="39">
        <v>221796</v>
      </c>
      <c r="Z21" s="19"/>
      <c r="AA21" s="39">
        <v>217461</v>
      </c>
      <c r="AB21" s="19"/>
      <c r="AC21" s="39">
        <v>198735</v>
      </c>
      <c r="AD21" s="19"/>
      <c r="AE21" s="39">
        <v>194556</v>
      </c>
      <c r="AH21" s="140">
        <v>208646</v>
      </c>
      <c r="AJ21" s="140">
        <v>209541</v>
      </c>
      <c r="AL21" s="140">
        <v>183745</v>
      </c>
      <c r="AN21" s="140">
        <v>186511</v>
      </c>
      <c r="AP21" s="191">
        <f t="shared" si="2"/>
        <v>29291</v>
      </c>
      <c r="AR21" s="191">
        <f t="shared" si="3"/>
        <v>22656</v>
      </c>
      <c r="AT21" s="191">
        <f t="shared" si="4"/>
        <v>111397</v>
      </c>
      <c r="AV21" s="191">
        <f t="shared" si="5"/>
        <v>98437</v>
      </c>
    </row>
    <row r="22" spans="1:49" ht="25.5" customHeight="1">
      <c r="A22" s="25" t="s">
        <v>81</v>
      </c>
      <c r="B22" s="78"/>
      <c r="G22" s="39"/>
      <c r="H22" s="19"/>
      <c r="I22" s="39"/>
      <c r="J22" s="19"/>
      <c r="K22" s="39"/>
      <c r="L22" s="19"/>
      <c r="M22" s="39"/>
      <c r="Q22" s="94"/>
      <c r="R22" s="87"/>
      <c r="S22" s="94"/>
      <c r="T22" s="87"/>
      <c r="U22" s="94"/>
      <c r="V22" s="87"/>
      <c r="W22" s="94"/>
      <c r="Y22" s="39"/>
      <c r="Z22" s="19"/>
      <c r="AA22" s="39"/>
      <c r="AB22" s="19"/>
      <c r="AC22" s="39"/>
      <c r="AD22" s="19"/>
      <c r="AE22" s="39"/>
      <c r="AH22" s="140"/>
      <c r="AJ22" s="140"/>
      <c r="AL22" s="140"/>
      <c r="AN22" s="140"/>
      <c r="AP22" s="191">
        <f t="shared" si="2"/>
        <v>0</v>
      </c>
      <c r="AR22" s="191">
        <f t="shared" si="3"/>
        <v>0</v>
      </c>
      <c r="AT22" s="191">
        <f t="shared" si="4"/>
        <v>0</v>
      </c>
      <c r="AV22" s="191">
        <f t="shared" si="5"/>
        <v>0</v>
      </c>
    </row>
    <row r="23" spans="1:49" ht="25.5" customHeight="1">
      <c r="B23" s="78" t="s">
        <v>192</v>
      </c>
      <c r="G23" s="39">
        <v>7425</v>
      </c>
      <c r="H23" s="19"/>
      <c r="I23" s="39">
        <v>9889</v>
      </c>
      <c r="J23" s="19"/>
      <c r="K23" s="39">
        <v>6869</v>
      </c>
      <c r="L23" s="19"/>
      <c r="M23" s="39">
        <v>9306</v>
      </c>
      <c r="Q23" s="94" t="e">
        <f>+'กำไรขาดทุน9 เดือน'!#REF!</f>
        <v>#REF!</v>
      </c>
      <c r="R23" s="87"/>
      <c r="S23" s="94" t="e">
        <f>+'กำไรขาดทุน9 เดือน'!#REF!</f>
        <v>#REF!</v>
      </c>
      <c r="T23" s="87"/>
      <c r="U23" s="94" t="e">
        <f>+'กำไรขาดทุน9 เดือน'!#REF!</f>
        <v>#REF!</v>
      </c>
      <c r="V23" s="87"/>
      <c r="W23" s="94" t="e">
        <f>+'กำไรขาดทุน9 เดือน'!#REF!</f>
        <v>#REF!</v>
      </c>
      <c r="Y23" s="39">
        <v>7425</v>
      </c>
      <c r="Z23" s="19"/>
      <c r="AA23" s="39">
        <v>9889</v>
      </c>
      <c r="AB23" s="19"/>
      <c r="AC23" s="39">
        <v>6869</v>
      </c>
      <c r="AD23" s="19"/>
      <c r="AE23" s="39">
        <v>9306</v>
      </c>
      <c r="AH23" s="140"/>
      <c r="AJ23" s="140"/>
      <c r="AL23" s="140"/>
      <c r="AN23" s="140"/>
      <c r="AP23" s="191" t="e">
        <f t="shared" si="2"/>
        <v>#REF!</v>
      </c>
      <c r="AR23" s="191" t="e">
        <f t="shared" si="3"/>
        <v>#REF!</v>
      </c>
      <c r="AT23" s="191" t="e">
        <f t="shared" si="4"/>
        <v>#REF!</v>
      </c>
      <c r="AV23" s="191" t="e">
        <f t="shared" si="5"/>
        <v>#REF!</v>
      </c>
    </row>
    <row r="24" spans="1:49" ht="25.5" customHeight="1">
      <c r="A24" s="25" t="s">
        <v>193</v>
      </c>
      <c r="B24" s="78"/>
      <c r="G24" s="39">
        <v>0</v>
      </c>
      <c r="H24" s="19"/>
      <c r="I24" s="39">
        <v>1040</v>
      </c>
      <c r="J24" s="19"/>
      <c r="K24" s="39">
        <v>0</v>
      </c>
      <c r="L24" s="19"/>
      <c r="M24" s="39">
        <v>1040</v>
      </c>
      <c r="Q24" s="94" t="e">
        <f>+'กำไรขาดทุน9 เดือน'!#REF!</f>
        <v>#REF!</v>
      </c>
      <c r="R24" s="87"/>
      <c r="S24" s="94" t="e">
        <f>+'กำไรขาดทุน9 เดือน'!#REF!</f>
        <v>#REF!</v>
      </c>
      <c r="T24" s="87"/>
      <c r="U24" s="94" t="e">
        <f>+'กำไรขาดทุน9 เดือน'!#REF!</f>
        <v>#REF!</v>
      </c>
      <c r="V24" s="87"/>
      <c r="W24" s="94" t="e">
        <f>+'กำไรขาดทุน9 เดือน'!#REF!</f>
        <v>#REF!</v>
      </c>
      <c r="Y24" s="39">
        <v>0</v>
      </c>
      <c r="Z24" s="19"/>
      <c r="AA24" s="39">
        <v>1040</v>
      </c>
      <c r="AB24" s="19"/>
      <c r="AC24" s="39">
        <v>0</v>
      </c>
      <c r="AD24" s="19"/>
      <c r="AE24" s="39">
        <v>1040</v>
      </c>
      <c r="AH24" s="140"/>
      <c r="AJ24" s="140"/>
      <c r="AL24" s="140"/>
      <c r="AN24" s="140"/>
      <c r="AP24" s="191" t="e">
        <f t="shared" si="2"/>
        <v>#REF!</v>
      </c>
      <c r="AR24" s="191" t="e">
        <f t="shared" si="3"/>
        <v>#REF!</v>
      </c>
      <c r="AT24" s="191" t="e">
        <f t="shared" si="4"/>
        <v>#REF!</v>
      </c>
      <c r="AV24" s="191" t="e">
        <f t="shared" si="5"/>
        <v>#REF!</v>
      </c>
    </row>
    <row r="25" spans="1:49" ht="25.5" customHeight="1">
      <c r="A25" s="25" t="s">
        <v>82</v>
      </c>
      <c r="B25" s="78"/>
      <c r="E25" s="79">
        <v>12</v>
      </c>
      <c r="G25" s="39">
        <v>9140</v>
      </c>
      <c r="H25" s="19"/>
      <c r="I25" s="39">
        <v>10500</v>
      </c>
      <c r="J25" s="19"/>
      <c r="K25" s="39">
        <v>9000</v>
      </c>
      <c r="L25" s="19"/>
      <c r="M25" s="39">
        <v>9000</v>
      </c>
      <c r="Q25" s="94" t="e">
        <f>+'กำไรขาดทุน9 เดือน'!#REF!</f>
        <v>#REF!</v>
      </c>
      <c r="R25" s="87"/>
      <c r="S25" s="94" t="e">
        <f>+'กำไรขาดทุน9 เดือน'!#REF!</f>
        <v>#REF!</v>
      </c>
      <c r="T25" s="87"/>
      <c r="U25" s="94" t="e">
        <f>+'กำไรขาดทุน9 เดือน'!#REF!</f>
        <v>#REF!</v>
      </c>
      <c r="V25" s="87"/>
      <c r="W25" s="94" t="e">
        <f>+'กำไรขาดทุน9 เดือน'!#REF!</f>
        <v>#REF!</v>
      </c>
      <c r="Y25" s="39">
        <v>9070</v>
      </c>
      <c r="Z25" s="19"/>
      <c r="AA25" s="39">
        <v>10500</v>
      </c>
      <c r="AB25" s="19"/>
      <c r="AC25" s="39">
        <v>9000</v>
      </c>
      <c r="AD25" s="19"/>
      <c r="AE25" s="39">
        <v>9000</v>
      </c>
      <c r="AH25" s="140">
        <v>350</v>
      </c>
      <c r="AJ25" s="140"/>
      <c r="AL25" s="140"/>
      <c r="AN25" s="140"/>
      <c r="AP25" s="191" t="e">
        <f t="shared" si="2"/>
        <v>#REF!</v>
      </c>
      <c r="AR25" s="191" t="e">
        <f t="shared" si="3"/>
        <v>#REF!</v>
      </c>
      <c r="AT25" s="191" t="e">
        <f t="shared" si="4"/>
        <v>#REF!</v>
      </c>
      <c r="AV25" s="191" t="e">
        <f t="shared" si="5"/>
        <v>#REF!</v>
      </c>
    </row>
    <row r="26" spans="1:49" ht="25.5" customHeight="1">
      <c r="A26" s="25" t="s">
        <v>65</v>
      </c>
      <c r="G26" s="40">
        <v>13292</v>
      </c>
      <c r="H26" s="23"/>
      <c r="I26" s="40">
        <v>16957</v>
      </c>
      <c r="J26" s="23"/>
      <c r="K26" s="40">
        <v>12120</v>
      </c>
      <c r="L26" s="23"/>
      <c r="M26" s="40">
        <v>14841</v>
      </c>
      <c r="Q26" s="92" t="e">
        <f>+'กำไรขาดทุน9 เดือน'!#REF!</f>
        <v>#REF!</v>
      </c>
      <c r="R26" s="87"/>
      <c r="S26" s="92" t="e">
        <f>+'กำไรขาดทุน9 เดือน'!#REF!</f>
        <v>#REF!</v>
      </c>
      <c r="T26" s="87"/>
      <c r="U26" s="92" t="e">
        <f>+'กำไรขาดทุน9 เดือน'!#REF!</f>
        <v>#REF!</v>
      </c>
      <c r="V26" s="87"/>
      <c r="W26" s="92" t="e">
        <f>+'กำไรขาดทุน9 เดือน'!#REF!</f>
        <v>#REF!</v>
      </c>
      <c r="Y26" s="40">
        <v>4389</v>
      </c>
      <c r="Z26" s="23"/>
      <c r="AA26" s="40">
        <v>5418</v>
      </c>
      <c r="AB26" s="23"/>
      <c r="AC26" s="40">
        <v>4010</v>
      </c>
      <c r="AD26" s="23"/>
      <c r="AE26" s="40">
        <v>4752</v>
      </c>
      <c r="AH26" s="93">
        <v>4091</v>
      </c>
      <c r="AJ26" s="93">
        <v>6350</v>
      </c>
      <c r="AL26" s="93">
        <v>3636</v>
      </c>
      <c r="AN26" s="93">
        <v>5573</v>
      </c>
      <c r="AP26" s="191" t="e">
        <f t="shared" si="2"/>
        <v>#REF!</v>
      </c>
      <c r="AR26" s="191" t="e">
        <f t="shared" si="3"/>
        <v>#REF!</v>
      </c>
      <c r="AT26" s="191" t="e">
        <f t="shared" si="4"/>
        <v>#REF!</v>
      </c>
      <c r="AV26" s="191" t="e">
        <f t="shared" si="5"/>
        <v>#REF!</v>
      </c>
    </row>
    <row r="27" spans="1:49" ht="25.5" customHeight="1">
      <c r="A27" s="25" t="s">
        <v>20</v>
      </c>
      <c r="G27" s="23">
        <f>SUM(G20:G26)</f>
        <v>780228</v>
      </c>
      <c r="H27" s="23"/>
      <c r="I27" s="23">
        <f>SUM(I20:I26)</f>
        <v>775465</v>
      </c>
      <c r="J27" s="23"/>
      <c r="K27" s="23">
        <f>SUM(K20:K26)</f>
        <v>671458</v>
      </c>
      <c r="L27" s="23"/>
      <c r="M27" s="23">
        <f>SUM(M20:M26)</f>
        <v>677288</v>
      </c>
      <c r="Q27" s="23" t="e">
        <f>SUM(Q20:Q26)</f>
        <v>#REF!</v>
      </c>
      <c r="R27" s="23"/>
      <c r="S27" s="23" t="e">
        <f>SUM(S20:S26)</f>
        <v>#REF!</v>
      </c>
      <c r="T27" s="23"/>
      <c r="U27" s="23" t="e">
        <f>SUM(U20:U26)</f>
        <v>#REF!</v>
      </c>
      <c r="V27" s="23"/>
      <c r="W27" s="23" t="e">
        <f>SUM(W20:W26)</f>
        <v>#REF!</v>
      </c>
      <c r="Y27" s="23">
        <f>SUM(Y20:Y26)</f>
        <v>270557</v>
      </c>
      <c r="Z27" s="23"/>
      <c r="AA27" s="23">
        <f>SUM(AA20:AA26)</f>
        <v>271561</v>
      </c>
      <c r="AB27" s="23"/>
      <c r="AC27" s="23">
        <f>SUM(AC20:AC26)</f>
        <v>236863</v>
      </c>
      <c r="AD27" s="23"/>
      <c r="AE27" s="23">
        <f>SUM(AE20:AE26)</f>
        <v>236871</v>
      </c>
      <c r="AH27" s="23">
        <f>SUM(AH20:AH26)</f>
        <v>238667</v>
      </c>
      <c r="AI27" s="23">
        <f>SUM(AI20:AI26)</f>
        <v>0</v>
      </c>
      <c r="AJ27" s="23">
        <f>SUM(AJ20:AJ26)</f>
        <v>246661</v>
      </c>
      <c r="AK27" s="23"/>
      <c r="AL27" s="23">
        <f>SUM(AL20:AL26)</f>
        <v>203921</v>
      </c>
      <c r="AM27" s="23">
        <f>SUM(AM20:AM26)</f>
        <v>0</v>
      </c>
      <c r="AN27" s="23">
        <f>SUM(AN20:AN26)</f>
        <v>214959</v>
      </c>
      <c r="AP27" s="23" t="e">
        <f t="shared" si="2"/>
        <v>#REF!</v>
      </c>
      <c r="AR27" s="23" t="e">
        <f>+I27-S27-AA27-AJ27</f>
        <v>#REF!</v>
      </c>
      <c r="AT27" s="23" t="e">
        <f>+K27-U27-AC27-AL27</f>
        <v>#REF!</v>
      </c>
      <c r="AV27" s="23" t="e">
        <f>+M27-W27-AE27-AN27</f>
        <v>#REF!</v>
      </c>
    </row>
    <row r="28" spans="1:49" ht="25.5" customHeight="1">
      <c r="A28" s="25" t="s">
        <v>72</v>
      </c>
      <c r="E28" s="79">
        <v>8</v>
      </c>
      <c r="G28" s="22">
        <v>50802</v>
      </c>
      <c r="H28" s="23"/>
      <c r="I28" s="22">
        <v>41828</v>
      </c>
      <c r="J28" s="23"/>
      <c r="K28" s="22">
        <v>0</v>
      </c>
      <c r="L28" s="23"/>
      <c r="M28" s="22">
        <v>0</v>
      </c>
      <c r="Q28" s="22">
        <f>+'กำไรขาดทุน9 เดือน'!G20</f>
        <v>21083</v>
      </c>
      <c r="R28" s="23"/>
      <c r="S28" s="22">
        <f>+'กำไรขาดทุน9 เดือน'!I20</f>
        <v>25569</v>
      </c>
      <c r="T28" s="23"/>
      <c r="U28" s="22">
        <v>0</v>
      </c>
      <c r="V28" s="23"/>
      <c r="W28" s="22">
        <v>0</v>
      </c>
      <c r="Y28" s="22">
        <v>10995</v>
      </c>
      <c r="Z28" s="23"/>
      <c r="AA28" s="22">
        <v>12836</v>
      </c>
      <c r="AB28" s="23"/>
      <c r="AC28" s="22">
        <v>0</v>
      </c>
      <c r="AD28" s="23"/>
      <c r="AE28" s="22">
        <v>0</v>
      </c>
      <c r="AH28" s="89">
        <v>15543</v>
      </c>
      <c r="AJ28" s="89">
        <v>14703</v>
      </c>
      <c r="AL28" s="89">
        <v>0</v>
      </c>
      <c r="AN28" s="89">
        <v>0</v>
      </c>
      <c r="AP28" s="195">
        <f t="shared" si="2"/>
        <v>3181</v>
      </c>
      <c r="AR28" s="195">
        <f>+I28-S28-AA28-AJ28</f>
        <v>-11280</v>
      </c>
      <c r="AT28" s="195">
        <f>+K28-U28-AC28-AL28</f>
        <v>0</v>
      </c>
      <c r="AV28" s="195">
        <f>+M28-W28-AE28-AN28</f>
        <v>0</v>
      </c>
    </row>
    <row r="29" spans="1:49" ht="25.5" customHeight="1">
      <c r="A29" s="25" t="s">
        <v>55</v>
      </c>
      <c r="G29" s="23">
        <f>+G19-G27+G28</f>
        <v>301200</v>
      </c>
      <c r="H29" s="23"/>
      <c r="I29" s="23">
        <f>+I19-I27+I28</f>
        <v>220760</v>
      </c>
      <c r="J29" s="23"/>
      <c r="K29" s="23">
        <f>+K19-K27+K28</f>
        <v>265027</v>
      </c>
      <c r="L29" s="23"/>
      <c r="M29" s="23">
        <f>+M19-M27+M28</f>
        <v>222096</v>
      </c>
      <c r="Q29" s="23" t="e">
        <f>+Q19-Q27+Q28</f>
        <v>#REF!</v>
      </c>
      <c r="R29" s="23"/>
      <c r="S29" s="23" t="e">
        <f>+S19-S27+S28</f>
        <v>#REF!</v>
      </c>
      <c r="T29" s="23"/>
      <c r="U29" s="23" t="e">
        <f>+U19-U27+U28</f>
        <v>#REF!</v>
      </c>
      <c r="V29" s="23"/>
      <c r="W29" s="23" t="e">
        <f>+W19-W27+W28</f>
        <v>#REF!</v>
      </c>
      <c r="Y29" s="23">
        <f>+Y19-Y27+Y28</f>
        <v>68569</v>
      </c>
      <c r="Z29" s="23"/>
      <c r="AA29" s="23">
        <f>+AA19-AA27+AA28</f>
        <v>33142</v>
      </c>
      <c r="AB29" s="23"/>
      <c r="AC29" s="23">
        <f>+AC19-AC27+AC28</f>
        <v>89809</v>
      </c>
      <c r="AD29" s="23"/>
      <c r="AE29" s="23">
        <f>+AE19-AE27+AE28</f>
        <v>64237</v>
      </c>
      <c r="AH29" s="203">
        <f>+AH19-AH27+AH28</f>
        <v>57770</v>
      </c>
      <c r="AI29" s="203">
        <f t="shared" ref="AI29:AV29" si="6">+AI19-AI27+AI28</f>
        <v>0</v>
      </c>
      <c r="AJ29" s="203">
        <f t="shared" si="6"/>
        <v>42031</v>
      </c>
      <c r="AK29" s="203">
        <f t="shared" si="6"/>
        <v>0</v>
      </c>
      <c r="AL29" s="203">
        <f t="shared" si="6"/>
        <v>23685</v>
      </c>
      <c r="AM29" s="203">
        <f t="shared" si="6"/>
        <v>0</v>
      </c>
      <c r="AN29" s="203">
        <f t="shared" si="6"/>
        <v>15056</v>
      </c>
      <c r="AO29" s="203">
        <f t="shared" si="6"/>
        <v>0</v>
      </c>
      <c r="AP29" s="19" t="e">
        <f t="shared" si="6"/>
        <v>#REF!</v>
      </c>
      <c r="AQ29" s="203"/>
      <c r="AR29" s="19" t="e">
        <f t="shared" si="6"/>
        <v>#REF!</v>
      </c>
      <c r="AS29" s="203"/>
      <c r="AT29" s="19" t="e">
        <f t="shared" si="6"/>
        <v>#REF!</v>
      </c>
      <c r="AU29" s="203"/>
      <c r="AV29" s="19" t="e">
        <f t="shared" si="6"/>
        <v>#REF!</v>
      </c>
    </row>
    <row r="30" spans="1:49" ht="25.5" customHeight="1">
      <c r="A30" s="25" t="s">
        <v>102</v>
      </c>
      <c r="E30" s="79">
        <v>14</v>
      </c>
      <c r="G30" s="23">
        <v>45112</v>
      </c>
      <c r="H30" s="19"/>
      <c r="I30" s="23">
        <v>25332</v>
      </c>
      <c r="J30" s="19"/>
      <c r="K30" s="23">
        <v>38125</v>
      </c>
      <c r="L30" s="19"/>
      <c r="M30" s="23">
        <v>27922</v>
      </c>
      <c r="Q30" s="23">
        <f>+'กำไรขาดทุน9 เดือน'!G22</f>
        <v>19472</v>
      </c>
      <c r="R30" s="19"/>
      <c r="S30" s="23">
        <f>+'กำไรขาดทุน9 เดือน'!I22</f>
        <v>12340</v>
      </c>
      <c r="T30" s="19"/>
      <c r="U30" s="23">
        <f>+'กำไรขาดทุน9 เดือน'!K22</f>
        <v>9948</v>
      </c>
      <c r="V30" s="19"/>
      <c r="W30" s="23">
        <f>+'กำไรขาดทุน9 เดือน'!M22</f>
        <v>3836</v>
      </c>
      <c r="Y30" s="23">
        <v>8958</v>
      </c>
      <c r="Z30" s="19"/>
      <c r="AA30" s="23">
        <v>-1121</v>
      </c>
      <c r="AB30" s="19"/>
      <c r="AC30" s="23">
        <v>5363</v>
      </c>
      <c r="AD30" s="19"/>
      <c r="AE30" s="23">
        <v>-115</v>
      </c>
      <c r="AH30" s="89">
        <v>8015</v>
      </c>
      <c r="AJ30" s="89">
        <v>4882</v>
      </c>
      <c r="AL30" s="89">
        <v>4822</v>
      </c>
      <c r="AN30" s="89">
        <v>3010</v>
      </c>
      <c r="AP30" s="191">
        <f>+G30-Q30-Y30-AH30</f>
        <v>8667</v>
      </c>
      <c r="AR30" s="191">
        <f>+I30-S30-AA30-AJ30</f>
        <v>9231</v>
      </c>
      <c r="AT30" s="191">
        <f>+K30-U30-AC30-AL30</f>
        <v>17992</v>
      </c>
      <c r="AV30" s="191">
        <f>+M30-W30-AE30-AN30</f>
        <v>21191</v>
      </c>
    </row>
    <row r="31" spans="1:49" ht="25.5" customHeight="1" thickBot="1">
      <c r="A31" s="95" t="s">
        <v>103</v>
      </c>
      <c r="G31" s="36">
        <f>+G29-G30</f>
        <v>256088</v>
      </c>
      <c r="H31" s="23"/>
      <c r="I31" s="36">
        <f>+I29-I30</f>
        <v>195428</v>
      </c>
      <c r="J31" s="23"/>
      <c r="K31" s="36">
        <f>+K29-K30</f>
        <v>226902</v>
      </c>
      <c r="L31" s="23"/>
      <c r="M31" s="36">
        <f>+M29-M30</f>
        <v>194174</v>
      </c>
      <c r="Q31" s="36" t="e">
        <f>+Q29-Q30</f>
        <v>#REF!</v>
      </c>
      <c r="R31" s="23"/>
      <c r="S31" s="36" t="e">
        <f>+S29-S30</f>
        <v>#REF!</v>
      </c>
      <c r="T31" s="23"/>
      <c r="U31" s="36" t="e">
        <f>+U29-U30</f>
        <v>#REF!</v>
      </c>
      <c r="V31" s="23"/>
      <c r="W31" s="36" t="e">
        <f>+W29-W30</f>
        <v>#REF!</v>
      </c>
      <c r="Y31" s="36">
        <f>+Y29-Y30</f>
        <v>59611</v>
      </c>
      <c r="Z31" s="23"/>
      <c r="AA31" s="36">
        <f>+AA29-AA30</f>
        <v>34263</v>
      </c>
      <c r="AB31" s="23"/>
      <c r="AC31" s="36">
        <f>+AC29-AC30</f>
        <v>84446</v>
      </c>
      <c r="AD31" s="23"/>
      <c r="AE31" s="36">
        <f>+AE29-AE30</f>
        <v>64352</v>
      </c>
      <c r="AH31" s="182">
        <f>+AH29-AH30</f>
        <v>49755</v>
      </c>
      <c r="AJ31" s="182">
        <f>+AJ29-AJ30</f>
        <v>37149</v>
      </c>
      <c r="AL31" s="182">
        <f>+AL29-AL30</f>
        <v>18863</v>
      </c>
      <c r="AN31" s="182">
        <f>+AN29-AN30</f>
        <v>12046</v>
      </c>
      <c r="AP31" s="185" t="e">
        <f>+G31-Q31-Y31-AH31</f>
        <v>#REF!</v>
      </c>
      <c r="AR31" s="185" t="e">
        <f>+I31-S31-AA31-AJ31</f>
        <v>#REF!</v>
      </c>
      <c r="AT31" s="185" t="e">
        <f>+K31-U31-AC31-AL31</f>
        <v>#REF!</v>
      </c>
      <c r="AV31" s="185" t="e">
        <f>+M31-W31-AE31-AN31</f>
        <v>#REF!</v>
      </c>
    </row>
    <row r="32" spans="1:49" ht="26.1" customHeight="1" thickTop="1">
      <c r="A32" s="95" t="s">
        <v>195</v>
      </c>
      <c r="G32" s="23"/>
      <c r="H32" s="23"/>
      <c r="I32" s="23"/>
      <c r="J32" s="23"/>
      <c r="K32" s="23"/>
      <c r="L32" s="23"/>
      <c r="M32" s="23"/>
      <c r="Q32" s="23"/>
      <c r="R32" s="23"/>
      <c r="S32" s="23"/>
      <c r="T32" s="23"/>
      <c r="U32" s="23"/>
      <c r="V32" s="23"/>
      <c r="W32" s="23"/>
      <c r="Y32" s="23"/>
      <c r="Z32" s="23"/>
      <c r="AA32" s="23"/>
      <c r="AB32" s="23"/>
      <c r="AC32" s="23"/>
      <c r="AD32" s="23"/>
      <c r="AE32" s="23"/>
      <c r="AP32" s="184">
        <f>+G32-Q32-AH32</f>
        <v>0</v>
      </c>
      <c r="AR32" s="184">
        <f>+I32-S32-AJ32</f>
        <v>0</v>
      </c>
      <c r="AT32" s="184">
        <f>+K32-U32-AL32</f>
        <v>0</v>
      </c>
      <c r="AV32" s="184">
        <f>+M32-W32-AN32</f>
        <v>0</v>
      </c>
    </row>
    <row r="33" spans="1:48" ht="26.1" customHeight="1">
      <c r="A33" s="95"/>
      <c r="B33" s="25" t="s">
        <v>100</v>
      </c>
      <c r="G33" s="60">
        <f>+G31-G34</f>
        <v>249302</v>
      </c>
      <c r="H33" s="60"/>
      <c r="I33" s="60">
        <v>200413</v>
      </c>
      <c r="J33" s="60"/>
      <c r="K33" s="60">
        <f>+K31-K34</f>
        <v>226902</v>
      </c>
      <c r="L33" s="60"/>
      <c r="M33" s="60">
        <f>+M31-M34</f>
        <v>194174</v>
      </c>
      <c r="Q33" s="60" t="e">
        <f>+Q31-Q34</f>
        <v>#REF!</v>
      </c>
      <c r="R33" s="60"/>
      <c r="S33" s="60" t="e">
        <f>+S31-S34</f>
        <v>#REF!</v>
      </c>
      <c r="T33" s="60"/>
      <c r="U33" s="60" t="e">
        <f>+U31-U34</f>
        <v>#REF!</v>
      </c>
      <c r="V33" s="60"/>
      <c r="W33" s="60" t="e">
        <f>+W31-W34</f>
        <v>#REF!</v>
      </c>
      <c r="Y33" s="60">
        <f>+Y31-Y34</f>
        <v>57514</v>
      </c>
      <c r="Z33" s="60"/>
      <c r="AA33" s="60">
        <v>41602</v>
      </c>
      <c r="AB33" s="60"/>
      <c r="AC33" s="60">
        <f>+AC31-AC34</f>
        <v>84446</v>
      </c>
      <c r="AD33" s="60"/>
      <c r="AE33" s="60">
        <f>+AE31-AE34</f>
        <v>64352</v>
      </c>
      <c r="AH33" s="60">
        <f>+AH31-AH34</f>
        <v>45161</v>
      </c>
      <c r="AJ33" s="60">
        <f>+AJ31-AJ34</f>
        <v>33351</v>
      </c>
      <c r="AL33" s="60">
        <f>+AL31-AL34</f>
        <v>18863</v>
      </c>
      <c r="AN33" s="60">
        <f>+AN31-AN34</f>
        <v>12046</v>
      </c>
      <c r="AP33" s="191" t="e">
        <f>+G33-Q33-Y33-AH33</f>
        <v>#REF!</v>
      </c>
      <c r="AR33" s="191" t="e">
        <f>+I33-S33-AA33-AJ33</f>
        <v>#REF!</v>
      </c>
      <c r="AT33" s="191" t="e">
        <f>+K33-U33-AC33-AL33</f>
        <v>#REF!</v>
      </c>
      <c r="AV33" s="191" t="e">
        <f>+M33-W33-AE33-AN33</f>
        <v>#REF!</v>
      </c>
    </row>
    <row r="34" spans="1:48" ht="26.1" customHeight="1">
      <c r="A34" s="95"/>
      <c r="B34" s="25" t="s">
        <v>101</v>
      </c>
      <c r="G34" s="23">
        <v>6786</v>
      </c>
      <c r="H34" s="23"/>
      <c r="I34" s="23">
        <v>-4985</v>
      </c>
      <c r="J34" s="23"/>
      <c r="K34" s="23">
        <v>0</v>
      </c>
      <c r="L34" s="23"/>
      <c r="M34" s="23">
        <v>0</v>
      </c>
      <c r="Q34" s="23">
        <f>+'กำไรขาดทุน9 เดือน'!G26</f>
        <v>8906</v>
      </c>
      <c r="R34" s="23"/>
      <c r="S34" s="23">
        <f>+'กำไรขาดทุน9 เดือน'!I26</f>
        <v>5851</v>
      </c>
      <c r="T34" s="23"/>
      <c r="U34" s="23">
        <v>0</v>
      </c>
      <c r="V34" s="23"/>
      <c r="W34" s="23">
        <v>0</v>
      </c>
      <c r="Y34" s="23">
        <v>2097</v>
      </c>
      <c r="Z34" s="23"/>
      <c r="AA34" s="23">
        <v>-7339</v>
      </c>
      <c r="AB34" s="23"/>
      <c r="AC34" s="23">
        <v>0</v>
      </c>
      <c r="AD34" s="23"/>
      <c r="AE34" s="23">
        <v>0</v>
      </c>
      <c r="AH34" s="25">
        <v>4594</v>
      </c>
      <c r="AJ34" s="25">
        <v>3798</v>
      </c>
      <c r="AL34" s="25">
        <v>0</v>
      </c>
      <c r="AN34" s="25">
        <v>0</v>
      </c>
      <c r="AP34" s="191">
        <f>+G34-Q34-Y34-AH34</f>
        <v>-8811</v>
      </c>
      <c r="AR34" s="191">
        <f>+I34-S34-AA34-AJ34</f>
        <v>-7295</v>
      </c>
      <c r="AT34" s="191">
        <f>+K34-U34-AC34-AL34</f>
        <v>0</v>
      </c>
      <c r="AV34" s="191">
        <f>+M34-W34-AE34-AN34</f>
        <v>0</v>
      </c>
    </row>
    <row r="35" spans="1:48" ht="26.1" customHeight="1" thickBot="1">
      <c r="A35" s="95"/>
      <c r="G35" s="36">
        <f>SUM(G33:G34)</f>
        <v>256088</v>
      </c>
      <c r="H35" s="23"/>
      <c r="I35" s="36">
        <f>SUM(I33:I34)</f>
        <v>195428</v>
      </c>
      <c r="J35" s="23"/>
      <c r="K35" s="36">
        <f>SUM(K33:K34)</f>
        <v>226902</v>
      </c>
      <c r="L35" s="23"/>
      <c r="M35" s="36">
        <f>SUM(M33:M34)</f>
        <v>194174</v>
      </c>
      <c r="Q35" s="36" t="e">
        <f>SUM(Q33:Q34)</f>
        <v>#REF!</v>
      </c>
      <c r="R35" s="23"/>
      <c r="S35" s="36" t="e">
        <f>SUM(S33:S34)</f>
        <v>#REF!</v>
      </c>
      <c r="T35" s="23"/>
      <c r="U35" s="36" t="e">
        <f>SUM(U33:U34)</f>
        <v>#REF!</v>
      </c>
      <c r="V35" s="23"/>
      <c r="W35" s="36" t="e">
        <f>SUM(W33:W34)</f>
        <v>#REF!</v>
      </c>
      <c r="Y35" s="36">
        <f>SUM(Y33:Y34)</f>
        <v>59611</v>
      </c>
      <c r="Z35" s="23"/>
      <c r="AA35" s="36">
        <f>SUM(AA33:AA34)</f>
        <v>34263</v>
      </c>
      <c r="AB35" s="23"/>
      <c r="AC35" s="36">
        <f>SUM(AC33:AC34)</f>
        <v>84446</v>
      </c>
      <c r="AD35" s="23"/>
      <c r="AE35" s="36">
        <f>SUM(AE33:AE34)</f>
        <v>64352</v>
      </c>
      <c r="AH35" s="182">
        <f>SUM(AH33:AH34)</f>
        <v>49755</v>
      </c>
      <c r="AJ35" s="182">
        <f>SUM(AJ33:AJ34)</f>
        <v>37149</v>
      </c>
      <c r="AL35" s="182">
        <f>SUM(AL33:AL34)</f>
        <v>18863</v>
      </c>
      <c r="AN35" s="182">
        <f>SUM(AN33:AN34)</f>
        <v>12046</v>
      </c>
      <c r="AP35" s="185" t="e">
        <f>+G35-Q35-Y35-AH35</f>
        <v>#REF!</v>
      </c>
      <c r="AR35" s="185" t="e">
        <f>+I35-S35-AA35-AJ35</f>
        <v>#REF!</v>
      </c>
      <c r="AT35" s="185" t="e">
        <f>+K35-U35-AC35-AL35</f>
        <v>#REF!</v>
      </c>
      <c r="AV35" s="185" t="e">
        <f>+M35-W35-AE35-AN35</f>
        <v>#REF!</v>
      </c>
    </row>
    <row r="36" spans="1:48" ht="26.1" customHeight="1" thickTop="1">
      <c r="A36" s="95" t="s">
        <v>181</v>
      </c>
      <c r="E36" s="79"/>
      <c r="AP36" s="204"/>
    </row>
    <row r="37" spans="1:48" ht="26.1" customHeight="1">
      <c r="A37" s="95"/>
      <c r="B37" s="95" t="s">
        <v>186</v>
      </c>
      <c r="G37" s="61">
        <f>+ROUND(G33*1000/149930828,2)</f>
        <v>1.66</v>
      </c>
      <c r="H37" s="61"/>
      <c r="I37" s="61">
        <f>+ROUND(I33*1000/149930828,2)</f>
        <v>1.34</v>
      </c>
      <c r="K37" s="61">
        <f>+ROUND(K33*1000/149930828,2)</f>
        <v>1.51</v>
      </c>
      <c r="L37" s="61"/>
      <c r="M37" s="61">
        <f>+ROUND(M33*1000/149930828,2)</f>
        <v>1.3</v>
      </c>
      <c r="O37" s="25"/>
      <c r="P37" s="25"/>
      <c r="Q37" s="61">
        <f>+'กำไรขาดทุน9 เดือน'!G29</f>
        <v>10.385999999999999</v>
      </c>
      <c r="R37" s="61"/>
      <c r="S37" s="61">
        <f>+'กำไรขาดทุน9 เดือน'!I29</f>
        <v>9.9918666666666667</v>
      </c>
      <c r="U37" s="61">
        <f>+'กำไรขาดทุน9 เดือน'!K29</f>
        <v>13.5968</v>
      </c>
      <c r="V37" s="61"/>
      <c r="W37" s="61">
        <f>+'กำไรขาดทุน9 เดือน'!M29</f>
        <v>9.3037333333333336</v>
      </c>
      <c r="Y37" s="61">
        <v>0.38360356417160585</v>
      </c>
      <c r="Z37" s="61"/>
      <c r="AA37" s="61">
        <v>0.27747462316422344</v>
      </c>
      <c r="AB37" s="61"/>
      <c r="AC37" s="61">
        <v>0.56323306638445292</v>
      </c>
      <c r="AD37" s="61"/>
      <c r="AE37" s="61">
        <v>0.42921126267641235</v>
      </c>
      <c r="AH37" s="68">
        <v>0.5</v>
      </c>
      <c r="AI37" s="68"/>
      <c r="AJ37" s="68">
        <v>0.41</v>
      </c>
      <c r="AK37" s="68"/>
      <c r="AL37" s="68">
        <v>0.51</v>
      </c>
      <c r="AM37" s="68"/>
      <c r="AN37" s="68">
        <v>0.44</v>
      </c>
      <c r="AO37" s="68"/>
      <c r="AP37" s="186">
        <f>+G37-Q37-Y37-AH37</f>
        <v>-9.6096035641716053</v>
      </c>
      <c r="AR37" s="186">
        <f>+I37-S37-AA37-AJ37</f>
        <v>-9.339341289830891</v>
      </c>
      <c r="AT37" s="186">
        <f>+K37-U37-AC37-AL37</f>
        <v>-13.160033066384452</v>
      </c>
      <c r="AV37" s="186">
        <f>+M37-W37-AE37-AN37</f>
        <v>-8.8729445960097451</v>
      </c>
    </row>
    <row r="38" spans="1:48" ht="26.1" customHeight="1">
      <c r="A38" s="95"/>
      <c r="B38" s="95"/>
      <c r="C38" s="25" t="s">
        <v>185</v>
      </c>
      <c r="G38" s="162"/>
      <c r="H38" s="23"/>
      <c r="I38" s="162"/>
      <c r="K38" s="162"/>
      <c r="L38" s="23"/>
      <c r="M38" s="162"/>
      <c r="O38" s="25"/>
      <c r="P38" s="25"/>
      <c r="Q38" s="25">
        <v>149930828</v>
      </c>
      <c r="Y38" s="23"/>
      <c r="Z38" s="23"/>
      <c r="AA38" s="23"/>
      <c r="AC38" s="23"/>
      <c r="AD38" s="23"/>
      <c r="AE38" s="23"/>
    </row>
    <row r="39" spans="1:48" ht="24.6" customHeight="1">
      <c r="A39" s="80" t="s">
        <v>54</v>
      </c>
      <c r="B39" s="95"/>
      <c r="O39" s="25"/>
      <c r="P39" s="25"/>
      <c r="Y39" s="162"/>
      <c r="Z39" s="23"/>
      <c r="AA39" s="162"/>
      <c r="AC39" s="162"/>
      <c r="AD39" s="23"/>
      <c r="AE39" s="162"/>
    </row>
    <row r="40" spans="1:48" ht="23.85" customHeight="1">
      <c r="A40" s="95"/>
      <c r="B40" s="95"/>
      <c r="G40" s="145"/>
      <c r="I40" s="145"/>
      <c r="K40" s="145"/>
      <c r="M40" s="145"/>
      <c r="O40" s="25"/>
      <c r="P40" s="25"/>
      <c r="Y40" s="23"/>
      <c r="Z40" s="23"/>
      <c r="AA40" s="23"/>
      <c r="AC40" s="23"/>
      <c r="AD40" s="23"/>
      <c r="AE40" s="23"/>
    </row>
    <row r="41" spans="1:48" ht="27" customHeight="1">
      <c r="O41" s="25"/>
      <c r="P41" s="25"/>
    </row>
    <row r="42" spans="1:48" ht="23.85" customHeight="1">
      <c r="D42" s="166" t="s">
        <v>161</v>
      </c>
      <c r="O42" s="25"/>
      <c r="P42" s="25"/>
      <c r="Y42" s="145"/>
      <c r="AA42" s="145"/>
      <c r="AC42" s="145"/>
      <c r="AE42" s="145"/>
    </row>
    <row r="43" spans="1:48" ht="23.85" customHeight="1">
      <c r="D43" s="166" t="s">
        <v>162</v>
      </c>
      <c r="G43" s="27"/>
      <c r="H43" s="27"/>
      <c r="I43" s="27"/>
      <c r="J43" s="27"/>
      <c r="K43" s="27"/>
      <c r="L43" s="27"/>
      <c r="M43" s="27"/>
      <c r="O43" s="25"/>
      <c r="P43" s="25"/>
    </row>
    <row r="44" spans="1:48" ht="23.85" customHeight="1">
      <c r="D44" s="166" t="s">
        <v>163</v>
      </c>
      <c r="G44" s="70"/>
      <c r="H44" s="89"/>
      <c r="I44" s="89"/>
      <c r="J44" s="89"/>
      <c r="K44" s="89"/>
      <c r="L44" s="89"/>
      <c r="M44" s="89"/>
      <c r="O44" s="25"/>
      <c r="P44" s="25"/>
    </row>
    <row r="45" spans="1:48" ht="23.85" customHeight="1">
      <c r="D45" s="166" t="s">
        <v>78</v>
      </c>
      <c r="G45" s="25">
        <f>SUM(G42:G44)</f>
        <v>0</v>
      </c>
      <c r="I45" s="25">
        <f>SUM(I42:I44)</f>
        <v>0</v>
      </c>
      <c r="K45" s="25">
        <f>SUM(K42:K44)</f>
        <v>0</v>
      </c>
      <c r="M45" s="25">
        <f>SUM(M42:M44)</f>
        <v>0</v>
      </c>
      <c r="O45" s="25"/>
      <c r="P45" s="25"/>
      <c r="Y45" s="27"/>
      <c r="Z45" s="27"/>
      <c r="AA45" s="27"/>
      <c r="AB45" s="27"/>
      <c r="AC45" s="27"/>
      <c r="AD45" s="27"/>
      <c r="AE45" s="27"/>
    </row>
    <row r="46" spans="1:48" ht="23.85" customHeight="1" thickBot="1">
      <c r="D46" s="166" t="s">
        <v>77</v>
      </c>
      <c r="G46" s="36"/>
      <c r="H46" s="36"/>
      <c r="I46" s="36"/>
      <c r="J46" s="36"/>
      <c r="K46" s="36"/>
      <c r="L46" s="36"/>
      <c r="M46" s="36"/>
      <c r="Y46" s="70"/>
      <c r="Z46" s="89"/>
      <c r="AA46" s="89"/>
      <c r="AB46" s="89"/>
      <c r="AC46" s="89"/>
      <c r="AD46" s="89"/>
      <c r="AE46" s="89"/>
    </row>
    <row r="47" spans="1:48" ht="23.85" customHeight="1" thickTop="1">
      <c r="Y47" s="25">
        <f>SUM(Y44:Y46)</f>
        <v>0</v>
      </c>
      <c r="AA47" s="25">
        <f>SUM(AA44:AA46)</f>
        <v>0</v>
      </c>
      <c r="AC47" s="25">
        <f>SUM(AC44:AC46)</f>
        <v>0</v>
      </c>
      <c r="AE47" s="25">
        <f>SUM(AE44:AE46)</f>
        <v>0</v>
      </c>
    </row>
    <row r="48" spans="1:48" ht="23.85" customHeight="1" thickBot="1">
      <c r="Y48" s="36"/>
      <c r="Z48" s="36"/>
      <c r="AA48" s="36"/>
      <c r="AB48" s="36"/>
      <c r="AC48" s="36"/>
      <c r="AD48" s="36"/>
      <c r="AE48" s="36"/>
    </row>
    <row r="49" ht="23.85" customHeight="1" thickTop="1"/>
  </sheetData>
  <mergeCells count="5">
    <mergeCell ref="G7:I7"/>
    <mergeCell ref="Q7:W7"/>
    <mergeCell ref="AH7:AN7"/>
    <mergeCell ref="AP7:AV7"/>
    <mergeCell ref="Y7:AE7"/>
  </mergeCells>
  <phoneticPr fontId="0" type="noConversion"/>
  <pageMargins left="0.78740157480314965" right="0.19685039370078741" top="0.39370078740157483" bottom="0.39370078740157483" header="0.55118110236220474" footer="0"/>
  <pageSetup paperSize="9" scale="9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O46"/>
  <sheetViews>
    <sheetView view="pageBreakPreview" zoomScaleSheetLayoutView="100" workbookViewId="0">
      <selection activeCell="P16" sqref="P16"/>
    </sheetView>
  </sheetViews>
  <sheetFormatPr defaultColWidth="12" defaultRowHeight="23.85" customHeight="1"/>
  <cols>
    <col min="1" max="3" width="3" style="113" customWidth="1"/>
    <col min="4" max="4" width="55.83203125" style="113" customWidth="1"/>
    <col min="5" max="5" width="1.5" style="113" customWidth="1"/>
    <col min="6" max="6" width="1" style="113" hidden="1" customWidth="1"/>
    <col min="7" max="7" width="15.5" style="113" customWidth="1"/>
    <col min="8" max="8" width="0.5" style="113" customWidth="1"/>
    <col min="9" max="9" width="15.5" style="113" customWidth="1"/>
    <col min="10" max="10" width="0.5" style="113" customWidth="1"/>
    <col min="11" max="11" width="15.5" style="113" customWidth="1"/>
    <col min="12" max="12" width="0.5" style="113" customWidth="1"/>
    <col min="13" max="13" width="15.5" style="113" customWidth="1"/>
    <col min="14" max="14" width="1" style="113" customWidth="1"/>
    <col min="15" max="15" width="12.5" style="113" bestFit="1" customWidth="1"/>
    <col min="16" max="16" width="9.5" style="113" customWidth="1"/>
    <col min="17" max="17" width="10" style="113" bestFit="1" customWidth="1"/>
    <col min="18" max="18" width="1.5" style="113" customWidth="1"/>
    <col min="19" max="19" width="11.1640625" style="113" bestFit="1" customWidth="1"/>
    <col min="20" max="20" width="2.1640625" style="113" customWidth="1"/>
    <col min="21" max="21" width="10" style="113" bestFit="1" customWidth="1"/>
    <col min="22" max="22" width="3.5" style="113" customWidth="1"/>
    <col min="23" max="23" width="11.1640625" style="113" bestFit="1" customWidth="1"/>
    <col min="24" max="25" width="12" style="113" customWidth="1"/>
    <col min="26" max="26" width="10.5" style="113" bestFit="1" customWidth="1"/>
    <col min="27" max="27" width="1.5" style="113" customWidth="1"/>
    <col min="28" max="28" width="11.1640625" style="113" bestFit="1" customWidth="1"/>
    <col min="29" max="29" width="2.1640625" style="113" customWidth="1"/>
    <col min="30" max="30" width="10" style="113" bestFit="1" customWidth="1"/>
    <col min="31" max="31" width="2" style="113" customWidth="1"/>
    <col min="32" max="32" width="11.1640625" style="113" bestFit="1" customWidth="1"/>
    <col min="33" max="33" width="12" style="113" customWidth="1"/>
    <col min="34" max="34" width="10.83203125" style="113" bestFit="1" customWidth="1"/>
    <col min="35" max="35" width="1.5" style="113" customWidth="1"/>
    <col min="36" max="36" width="10" style="113" bestFit="1" customWidth="1"/>
    <col min="37" max="37" width="2.1640625" style="113" customWidth="1"/>
    <col min="38" max="38" width="12" style="113" customWidth="1"/>
    <col min="39" max="39" width="3.5" style="113" customWidth="1"/>
    <col min="40" max="40" width="10" style="113" bestFit="1" customWidth="1"/>
    <col min="41" max="16384" width="12" style="113"/>
  </cols>
  <sheetData>
    <row r="1" spans="1:41" ht="23.85" customHeight="1">
      <c r="M1" s="114" t="s">
        <v>50</v>
      </c>
    </row>
    <row r="2" spans="1:41" ht="23.85" customHeight="1">
      <c r="M2" s="114" t="s">
        <v>51</v>
      </c>
    </row>
    <row r="3" spans="1:41" ht="23.85" customHeight="1">
      <c r="A3" s="115" t="s">
        <v>24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</row>
    <row r="4" spans="1:41" ht="23.85" customHeight="1">
      <c r="A4" s="117" t="s">
        <v>105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</row>
    <row r="5" spans="1:41" ht="23.85" customHeight="1">
      <c r="A5" s="118" t="s">
        <v>201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</row>
    <row r="6" spans="1:41" ht="23.25" customHeight="1">
      <c r="G6" s="120" t="s">
        <v>49</v>
      </c>
      <c r="H6" s="120"/>
      <c r="I6" s="120"/>
      <c r="J6" s="120"/>
      <c r="K6" s="120"/>
      <c r="L6" s="120"/>
      <c r="M6" s="120"/>
    </row>
    <row r="7" spans="1:41" ht="23.25" customHeight="1">
      <c r="G7" s="367" t="s">
        <v>1</v>
      </c>
      <c r="H7" s="367"/>
      <c r="I7" s="367"/>
      <c r="K7" s="367" t="s">
        <v>48</v>
      </c>
      <c r="L7" s="367"/>
      <c r="M7" s="367"/>
      <c r="Q7" s="349" t="s">
        <v>199</v>
      </c>
      <c r="R7" s="349"/>
      <c r="S7" s="349"/>
      <c r="T7" s="349"/>
      <c r="U7" s="349"/>
      <c r="V7" s="349"/>
      <c r="W7" s="349"/>
      <c r="X7" s="25"/>
      <c r="Y7" s="183"/>
      <c r="Z7" s="349" t="s">
        <v>200</v>
      </c>
      <c r="AA7" s="349"/>
      <c r="AB7" s="349"/>
      <c r="AC7" s="349"/>
      <c r="AD7" s="349"/>
      <c r="AE7" s="349"/>
      <c r="AF7" s="349"/>
      <c r="AG7" s="25"/>
      <c r="AH7" s="381" t="s">
        <v>190</v>
      </c>
      <c r="AI7" s="381"/>
      <c r="AJ7" s="381"/>
      <c r="AK7" s="381"/>
      <c r="AL7" s="381"/>
      <c r="AM7" s="381"/>
      <c r="AN7" s="381"/>
    </row>
    <row r="8" spans="1:41" ht="23.25" customHeight="1">
      <c r="E8" s="167"/>
      <c r="G8" s="123">
        <v>2559</v>
      </c>
      <c r="H8" s="124"/>
      <c r="I8" s="123">
        <v>2558</v>
      </c>
      <c r="J8" s="125"/>
      <c r="K8" s="123">
        <f>G8</f>
        <v>2559</v>
      </c>
      <c r="L8" s="126"/>
      <c r="M8" s="123">
        <f>I8</f>
        <v>2558</v>
      </c>
      <c r="Q8" s="193">
        <v>2559</v>
      </c>
      <c r="R8" s="194"/>
      <c r="S8" s="193">
        <v>2558</v>
      </c>
      <c r="T8" s="194"/>
      <c r="U8" s="193">
        <v>2559</v>
      </c>
      <c r="V8" s="194"/>
      <c r="W8" s="193">
        <v>2558</v>
      </c>
      <c r="X8" s="79"/>
      <c r="Y8" s="84"/>
      <c r="Z8" s="193">
        <v>2559</v>
      </c>
      <c r="AA8" s="194"/>
      <c r="AB8" s="193">
        <v>2558</v>
      </c>
      <c r="AC8" s="194"/>
      <c r="AD8" s="193">
        <v>2559</v>
      </c>
      <c r="AE8" s="194"/>
      <c r="AF8" s="193">
        <v>2558</v>
      </c>
      <c r="AG8" s="79"/>
      <c r="AH8" s="193">
        <v>2559</v>
      </c>
      <c r="AI8" s="194"/>
      <c r="AJ8" s="193">
        <v>2558</v>
      </c>
      <c r="AK8" s="194"/>
      <c r="AL8" s="193">
        <v>2559</v>
      </c>
      <c r="AM8" s="194"/>
      <c r="AN8" s="193">
        <v>2558</v>
      </c>
    </row>
    <row r="9" spans="1:41" ht="25.5" customHeight="1">
      <c r="G9" s="127"/>
      <c r="H9" s="127"/>
      <c r="I9" s="127"/>
      <c r="J9" s="127"/>
      <c r="K9" s="127"/>
      <c r="L9" s="127"/>
      <c r="M9" s="127"/>
      <c r="AO9" s="68"/>
    </row>
    <row r="10" spans="1:41" ht="25.5" customHeight="1">
      <c r="A10" s="128" t="s">
        <v>103</v>
      </c>
      <c r="G10" s="129">
        <f>+กำไรขาดทุน9เดือน!G31</f>
        <v>256088</v>
      </c>
      <c r="H10" s="129"/>
      <c r="I10" s="129">
        <f>+กำไรขาดทุน9เดือน!I31</f>
        <v>195428</v>
      </c>
      <c r="J10" s="129"/>
      <c r="K10" s="129">
        <f>+กำไรขาดทุน9เดือน!K31</f>
        <v>226902</v>
      </c>
      <c r="L10" s="129"/>
      <c r="M10" s="129">
        <f>+กำไรขาดทุน9เดือน!M31</f>
        <v>194174</v>
      </c>
      <c r="Q10" s="113">
        <f>+กำไรเบ็ดเสร็จ9เดือน!G10</f>
        <v>86801</v>
      </c>
      <c r="S10" s="113">
        <f>+กำไรเบ็ดเสร็จ9เดือน!I10</f>
        <v>80790</v>
      </c>
      <c r="U10" s="113">
        <f>+กำไรเบ็ดเสร็จ9เดือน!K10</f>
        <v>101976</v>
      </c>
      <c r="W10" s="113">
        <f>+กำไรเบ็ดเสร็จ9เดือน!M10</f>
        <v>69778</v>
      </c>
      <c r="Z10" s="113">
        <v>49755</v>
      </c>
      <c r="AB10" s="113">
        <v>37149</v>
      </c>
      <c r="AD10" s="113">
        <v>18863</v>
      </c>
      <c r="AF10" s="113">
        <v>12046</v>
      </c>
      <c r="AH10" s="113">
        <f t="shared" ref="AH10:AH17" si="0">+G10-Z10-Q10</f>
        <v>119532</v>
      </c>
      <c r="AJ10" s="113">
        <f t="shared" ref="AJ10:AJ17" si="1">+I10-S10-AB10</f>
        <v>77489</v>
      </c>
      <c r="AL10" s="113">
        <f t="shared" ref="AL10:AL17" si="2">+K10-U10-AD10</f>
        <v>106063</v>
      </c>
      <c r="AN10" s="113">
        <f t="shared" ref="AN10:AN17" si="3">+M10-W10-AF10</f>
        <v>112350</v>
      </c>
    </row>
    <row r="11" spans="1:41" ht="25.5" customHeight="1">
      <c r="A11" s="128" t="s">
        <v>106</v>
      </c>
      <c r="D11" s="163"/>
      <c r="G11" s="129"/>
      <c r="H11" s="129"/>
      <c r="I11" s="129"/>
      <c r="J11" s="129"/>
      <c r="K11" s="129"/>
      <c r="L11" s="129"/>
      <c r="M11" s="129"/>
      <c r="AH11" s="113">
        <f t="shared" si="0"/>
        <v>0</v>
      </c>
      <c r="AJ11" s="113">
        <f t="shared" si="1"/>
        <v>0</v>
      </c>
      <c r="AL11" s="113">
        <f t="shared" si="2"/>
        <v>0</v>
      </c>
      <c r="AN11" s="113">
        <f t="shared" si="3"/>
        <v>0</v>
      </c>
    </row>
    <row r="12" spans="1:41" ht="25.5" customHeight="1">
      <c r="B12" s="128" t="s">
        <v>188</v>
      </c>
      <c r="G12" s="129">
        <v>-3103</v>
      </c>
      <c r="H12" s="129"/>
      <c r="I12" s="129">
        <v>2808</v>
      </c>
      <c r="J12" s="129"/>
      <c r="K12" s="129">
        <v>0</v>
      </c>
      <c r="L12" s="129"/>
      <c r="M12" s="129">
        <v>0</v>
      </c>
      <c r="Q12" s="113">
        <f>+กำไรเบ็ดเสร็จ9เดือน!G12</f>
        <v>-512</v>
      </c>
      <c r="S12" s="113">
        <f>+กำไรเบ็ดเสร็จ9เดือน!I12</f>
        <v>0</v>
      </c>
      <c r="U12" s="113">
        <f>+กำไรเบ็ดเสร็จ9เดือน!K12</f>
        <v>0</v>
      </c>
      <c r="W12" s="113">
        <f>+กำไรเบ็ดเสร็จ9เดือน!M12</f>
        <v>0</v>
      </c>
      <c r="Z12" s="113">
        <v>796</v>
      </c>
      <c r="AB12" s="113">
        <v>-3685</v>
      </c>
      <c r="AD12" s="113">
        <v>0</v>
      </c>
      <c r="AF12" s="113">
        <v>0</v>
      </c>
      <c r="AH12" s="113">
        <f t="shared" si="0"/>
        <v>-3387</v>
      </c>
      <c r="AJ12" s="113">
        <f t="shared" si="1"/>
        <v>6493</v>
      </c>
      <c r="AL12" s="113">
        <f t="shared" si="2"/>
        <v>0</v>
      </c>
      <c r="AN12" s="113">
        <f t="shared" si="3"/>
        <v>0</v>
      </c>
    </row>
    <row r="13" spans="1:41" ht="25.5" customHeight="1">
      <c r="B13" s="128" t="s">
        <v>184</v>
      </c>
      <c r="E13" s="130"/>
      <c r="G13" s="160"/>
      <c r="I13" s="160"/>
      <c r="K13" s="160"/>
      <c r="M13" s="160"/>
      <c r="Q13" s="160"/>
      <c r="S13" s="160"/>
      <c r="U13" s="160"/>
      <c r="W13" s="160"/>
      <c r="Z13" s="160"/>
      <c r="AB13" s="160"/>
      <c r="AD13" s="160"/>
      <c r="AF13" s="160"/>
      <c r="AH13" s="160">
        <f t="shared" si="0"/>
        <v>0</v>
      </c>
      <c r="AJ13" s="160">
        <f t="shared" si="1"/>
        <v>0</v>
      </c>
      <c r="AL13" s="160">
        <f t="shared" si="2"/>
        <v>0</v>
      </c>
      <c r="AN13" s="160">
        <f t="shared" si="3"/>
        <v>0</v>
      </c>
    </row>
    <row r="14" spans="1:41" ht="25.5" customHeight="1">
      <c r="B14" s="128"/>
      <c r="C14" s="113" t="s">
        <v>129</v>
      </c>
      <c r="E14" s="130"/>
      <c r="G14" s="161">
        <v>45415</v>
      </c>
      <c r="H14" s="129"/>
      <c r="I14" s="161">
        <v>-105968</v>
      </c>
      <c r="J14" s="129"/>
      <c r="K14" s="161">
        <v>45415</v>
      </c>
      <c r="L14" s="129"/>
      <c r="M14" s="161">
        <v>-105968</v>
      </c>
      <c r="O14" s="206" t="s">
        <v>203</v>
      </c>
      <c r="Q14" s="187">
        <f>+กำไรเบ็ดเสร็จ9เดือน!G14</f>
        <v>-7973</v>
      </c>
      <c r="S14" s="187">
        <f>+กำไรเบ็ดเสร็จ9เดือน!I14</f>
        <v>-3169</v>
      </c>
      <c r="U14" s="187">
        <f>+กำไรเบ็ดเสร็จ9เดือน!K14</f>
        <v>-7654</v>
      </c>
      <c r="W14" s="187">
        <f>+กำไรเบ็ดเสร็จ9เดือน!M14</f>
        <v>-2903</v>
      </c>
      <c r="Z14" s="187">
        <v>9019</v>
      </c>
      <c r="AB14" s="187">
        <v>-44500</v>
      </c>
      <c r="AD14" s="187">
        <v>9019</v>
      </c>
      <c r="AF14" s="187">
        <v>-44500</v>
      </c>
      <c r="AH14" s="187">
        <f t="shared" si="0"/>
        <v>44369</v>
      </c>
      <c r="AJ14" s="187">
        <f t="shared" si="1"/>
        <v>-58299</v>
      </c>
      <c r="AL14" s="187">
        <f t="shared" si="2"/>
        <v>44050</v>
      </c>
      <c r="AN14" s="187">
        <f t="shared" si="3"/>
        <v>-58565</v>
      </c>
    </row>
    <row r="15" spans="1:41" ht="25.5" customHeight="1">
      <c r="B15" s="128" t="s">
        <v>187</v>
      </c>
      <c r="E15" s="130"/>
      <c r="G15" s="159">
        <f>-G14*0.2</f>
        <v>-9083</v>
      </c>
      <c r="H15" s="129"/>
      <c r="I15" s="159">
        <f>-I14*0.2-1</f>
        <v>21192.600000000002</v>
      </c>
      <c r="J15" s="129"/>
      <c r="K15" s="159">
        <f>-K14*0.2</f>
        <v>-9083</v>
      </c>
      <c r="L15" s="129"/>
      <c r="M15" s="159">
        <f>-M14*0.2-1</f>
        <v>21192.600000000002</v>
      </c>
      <c r="O15" s="113" t="e">
        <f>+K14+#REF!</f>
        <v>#REF!</v>
      </c>
      <c r="Q15" s="188" t="e">
        <f>+กำไรเบ็ดเสร็จ9เดือน!#REF!</f>
        <v>#REF!</v>
      </c>
      <c r="S15" s="188" t="e">
        <f>+กำไรเบ็ดเสร็จ9เดือน!#REF!</f>
        <v>#REF!</v>
      </c>
      <c r="U15" s="188" t="e">
        <f>+กำไรเบ็ดเสร็จ9เดือน!#REF!</f>
        <v>#REF!</v>
      </c>
      <c r="W15" s="188" t="e">
        <f>+กำไรเบ็ดเสร็จ9เดือน!#REF!</f>
        <v>#REF!</v>
      </c>
      <c r="Z15" s="188">
        <v>-1804</v>
      </c>
      <c r="AB15" s="188">
        <v>8900</v>
      </c>
      <c r="AD15" s="188">
        <v>-1804</v>
      </c>
      <c r="AF15" s="188">
        <v>8900</v>
      </c>
      <c r="AH15" s="188" t="e">
        <f t="shared" si="0"/>
        <v>#REF!</v>
      </c>
      <c r="AJ15" s="188" t="e">
        <f t="shared" si="1"/>
        <v>#REF!</v>
      </c>
      <c r="AL15" s="188" t="e">
        <f t="shared" si="2"/>
        <v>#REF!</v>
      </c>
      <c r="AN15" s="188" t="e">
        <f t="shared" si="3"/>
        <v>#REF!</v>
      </c>
    </row>
    <row r="16" spans="1:41" ht="25.5" customHeight="1">
      <c r="B16" s="128" t="s">
        <v>184</v>
      </c>
      <c r="E16" s="130"/>
      <c r="AH16" s="113">
        <f t="shared" si="0"/>
        <v>0</v>
      </c>
      <c r="AJ16" s="113">
        <f t="shared" si="1"/>
        <v>0</v>
      </c>
      <c r="AL16" s="113">
        <f t="shared" si="2"/>
        <v>0</v>
      </c>
      <c r="AN16" s="113">
        <f t="shared" si="3"/>
        <v>0</v>
      </c>
    </row>
    <row r="17" spans="1:40" ht="25.5" customHeight="1">
      <c r="B17" s="128"/>
      <c r="C17" s="113" t="s">
        <v>189</v>
      </c>
      <c r="E17" s="130"/>
      <c r="G17" s="141">
        <f>SUM(G13:G15)</f>
        <v>36332</v>
      </c>
      <c r="H17" s="129"/>
      <c r="I17" s="141">
        <f>SUM(I13:I15)</f>
        <v>-84775.4</v>
      </c>
      <c r="J17" s="129"/>
      <c r="K17" s="141">
        <f>SUM(K13:K15)</f>
        <v>36332</v>
      </c>
      <c r="L17" s="129"/>
      <c r="M17" s="141">
        <f>SUM(M13:M15)</f>
        <v>-84775.4</v>
      </c>
      <c r="Q17" s="113" t="e">
        <f>SUM(Q14:Q16)</f>
        <v>#REF!</v>
      </c>
      <c r="S17" s="113" t="e">
        <f>SUM(S14:S16)</f>
        <v>#REF!</v>
      </c>
      <c r="U17" s="113" t="e">
        <f>SUM(U14:U16)</f>
        <v>#REF!</v>
      </c>
      <c r="W17" s="113" t="e">
        <f>SUM(W14:W16)</f>
        <v>#REF!</v>
      </c>
      <c r="Z17" s="113">
        <f>SUM(Z14:Z16)</f>
        <v>7215</v>
      </c>
      <c r="AA17" s="113">
        <f>SUM(AA14:AA16)</f>
        <v>0</v>
      </c>
      <c r="AB17" s="113">
        <f>SUM(AB14:AB16)</f>
        <v>-35600</v>
      </c>
      <c r="AD17" s="113">
        <f>SUM(AD14:AD16)</f>
        <v>7215</v>
      </c>
      <c r="AF17" s="113">
        <f>SUM(AF14:AF16)</f>
        <v>-35600</v>
      </c>
      <c r="AH17" s="113" t="e">
        <f t="shared" si="0"/>
        <v>#REF!</v>
      </c>
      <c r="AJ17" s="113" t="e">
        <f t="shared" si="1"/>
        <v>#REF!</v>
      </c>
      <c r="AL17" s="113" t="e">
        <f t="shared" si="2"/>
        <v>#REF!</v>
      </c>
      <c r="AN17" s="113" t="e">
        <f t="shared" si="3"/>
        <v>#REF!</v>
      </c>
    </row>
    <row r="18" spans="1:40" ht="25.5" customHeight="1">
      <c r="A18" s="113" t="s">
        <v>121</v>
      </c>
      <c r="B18" s="128"/>
      <c r="G18" s="131">
        <f>+G17+G12</f>
        <v>33229</v>
      </c>
      <c r="H18" s="129"/>
      <c r="I18" s="131">
        <f>+I17+I12</f>
        <v>-81967.399999999994</v>
      </c>
      <c r="J18" s="129"/>
      <c r="K18" s="131">
        <f>+K17+K12</f>
        <v>36332</v>
      </c>
      <c r="L18" s="129"/>
      <c r="M18" s="131">
        <f>+M17+M12</f>
        <v>-84775.4</v>
      </c>
      <c r="Q18" s="189" t="e">
        <f>+Q12+Q17</f>
        <v>#REF!</v>
      </c>
      <c r="R18" s="189">
        <f>+R12+R17</f>
        <v>0</v>
      </c>
      <c r="S18" s="189" t="e">
        <f>+S12+S17</f>
        <v>#REF!</v>
      </c>
      <c r="U18" s="189" t="e">
        <f>+U12+U17</f>
        <v>#REF!</v>
      </c>
      <c r="W18" s="189" t="e">
        <f>+W12+W17</f>
        <v>#REF!</v>
      </c>
      <c r="Z18" s="189">
        <f>+Z12+Z17</f>
        <v>8011</v>
      </c>
      <c r="AB18" s="189">
        <f>+AB12+AB17</f>
        <v>-39285</v>
      </c>
      <c r="AD18" s="189">
        <f>+AD12+AD17</f>
        <v>7215</v>
      </c>
      <c r="AF18" s="189">
        <f>+AF12+AF17</f>
        <v>-35600</v>
      </c>
      <c r="AH18" s="189" t="e">
        <f t="shared" ref="AH18:AH25" si="4">+G18-Z18-Q18</f>
        <v>#REF!</v>
      </c>
      <c r="AJ18" s="189" t="e">
        <f t="shared" ref="AJ18:AJ25" si="5">+I18-S18-AB18</f>
        <v>#REF!</v>
      </c>
      <c r="AL18" s="189" t="e">
        <f t="shared" ref="AL18:AL25" si="6">+K18-U18-AD18</f>
        <v>#REF!</v>
      </c>
      <c r="AN18" s="189" t="e">
        <f t="shared" ref="AN18:AN25" si="7">+M18-W18-AF18</f>
        <v>#REF!</v>
      </c>
    </row>
    <row r="19" spans="1:40" ht="25.5" customHeight="1">
      <c r="B19" s="128"/>
      <c r="G19" s="129"/>
      <c r="H19" s="129"/>
      <c r="I19" s="192"/>
      <c r="J19" s="129"/>
      <c r="K19" s="129"/>
      <c r="L19" s="129"/>
      <c r="M19" s="129"/>
      <c r="AH19" s="113">
        <f t="shared" si="4"/>
        <v>0</v>
      </c>
      <c r="AJ19" s="113">
        <f t="shared" si="5"/>
        <v>0</v>
      </c>
      <c r="AL19" s="113">
        <f t="shared" si="6"/>
        <v>0</v>
      </c>
      <c r="AN19" s="113">
        <f t="shared" si="7"/>
        <v>0</v>
      </c>
    </row>
    <row r="20" spans="1:40" ht="25.5" customHeight="1" thickBot="1">
      <c r="A20" s="128" t="s">
        <v>109</v>
      </c>
      <c r="G20" s="132">
        <f>+G10+G18</f>
        <v>289317</v>
      </c>
      <c r="H20" s="129"/>
      <c r="I20" s="132">
        <f>+I10+I18</f>
        <v>113460.6</v>
      </c>
      <c r="J20" s="129"/>
      <c r="K20" s="132">
        <f>+K10+K18</f>
        <v>263234</v>
      </c>
      <c r="L20" s="129"/>
      <c r="M20" s="132">
        <f>+M10+M18</f>
        <v>109398.6</v>
      </c>
      <c r="Q20" s="132" t="e">
        <f>+Q10+Q18</f>
        <v>#REF!</v>
      </c>
      <c r="R20" s="132">
        <f>+R10+R18</f>
        <v>0</v>
      </c>
      <c r="S20" s="132" t="e">
        <f>+S10+S18</f>
        <v>#REF!</v>
      </c>
      <c r="T20" s="132">
        <f>+T10+T18</f>
        <v>0</v>
      </c>
      <c r="U20" s="132" t="e">
        <f>+U10+U18</f>
        <v>#REF!</v>
      </c>
      <c r="V20" s="132"/>
      <c r="W20" s="132" t="e">
        <f>+W10+W18</f>
        <v>#REF!</v>
      </c>
      <c r="Z20" s="132">
        <f>+Z10+Z18</f>
        <v>57766</v>
      </c>
      <c r="AA20" s="132"/>
      <c r="AB20" s="132">
        <f>+AB10+AB18</f>
        <v>-2136</v>
      </c>
      <c r="AC20" s="132"/>
      <c r="AD20" s="132">
        <f>+AD10+AD18</f>
        <v>26078</v>
      </c>
      <c r="AE20" s="132"/>
      <c r="AF20" s="132">
        <f>+AF10+AF18</f>
        <v>-23554</v>
      </c>
      <c r="AH20" s="132" t="e">
        <f t="shared" si="4"/>
        <v>#REF!</v>
      </c>
      <c r="AI20" s="132"/>
      <c r="AJ20" s="132" t="e">
        <f t="shared" si="5"/>
        <v>#REF!</v>
      </c>
      <c r="AK20" s="132"/>
      <c r="AL20" s="132" t="e">
        <f t="shared" si="6"/>
        <v>#REF!</v>
      </c>
      <c r="AM20" s="132"/>
      <c r="AN20" s="132" t="e">
        <f t="shared" si="7"/>
        <v>#REF!</v>
      </c>
    </row>
    <row r="21" spans="1:40" ht="25.5" customHeight="1" thickTop="1">
      <c r="A21" s="128"/>
      <c r="G21" s="129"/>
      <c r="H21" s="129"/>
      <c r="I21" s="129"/>
      <c r="J21" s="129"/>
      <c r="K21" s="129"/>
      <c r="L21" s="129"/>
      <c r="M21" s="129"/>
      <c r="AH21" s="113">
        <f t="shared" si="4"/>
        <v>0</v>
      </c>
      <c r="AJ21" s="113">
        <f t="shared" si="5"/>
        <v>0</v>
      </c>
      <c r="AL21" s="113">
        <f t="shared" si="6"/>
        <v>0</v>
      </c>
      <c r="AN21" s="113">
        <f t="shared" si="7"/>
        <v>0</v>
      </c>
    </row>
    <row r="22" spans="1:40" ht="25.5" customHeight="1">
      <c r="A22" s="113" t="s">
        <v>196</v>
      </c>
      <c r="AH22" s="113">
        <f t="shared" si="4"/>
        <v>0</v>
      </c>
      <c r="AJ22" s="113">
        <f t="shared" si="5"/>
        <v>0</v>
      </c>
      <c r="AL22" s="113">
        <f t="shared" si="6"/>
        <v>0</v>
      </c>
      <c r="AN22" s="113">
        <f t="shared" si="7"/>
        <v>0</v>
      </c>
    </row>
    <row r="23" spans="1:40" ht="25.5" customHeight="1">
      <c r="A23" s="128"/>
      <c r="B23" s="113" t="s">
        <v>100</v>
      </c>
      <c r="G23" s="129">
        <f>+G20-G24</f>
        <v>282531</v>
      </c>
      <c r="H23" s="119"/>
      <c r="I23" s="129">
        <f>+I20-I24</f>
        <v>118445.6</v>
      </c>
      <c r="K23" s="129">
        <f>+K20</f>
        <v>263234</v>
      </c>
      <c r="M23" s="129">
        <f>+M20</f>
        <v>109398.6</v>
      </c>
      <c r="Q23" s="113">
        <f>+กำไรเบ็ดเสร็จ9เดือน!G27</f>
        <v>107476</v>
      </c>
      <c r="S23" s="113">
        <f>+กำไรเบ็ดเสร็จ9เดือน!I27</f>
        <v>87472</v>
      </c>
      <c r="U23" s="113">
        <f>+กำไรเบ็ดเสร็จ9เดือน!K27</f>
        <v>131911</v>
      </c>
      <c r="W23" s="113">
        <f>+กำไรเบ็ดเสร็จ9เดือน!M27</f>
        <v>81391</v>
      </c>
      <c r="Z23" s="113">
        <v>53172</v>
      </c>
      <c r="AB23" s="113">
        <v>-5934</v>
      </c>
      <c r="AD23" s="113">
        <v>26078</v>
      </c>
      <c r="AF23" s="113">
        <v>-23554</v>
      </c>
      <c r="AH23" s="113">
        <f t="shared" si="4"/>
        <v>121883</v>
      </c>
      <c r="AJ23" s="113">
        <f t="shared" si="5"/>
        <v>36907.600000000006</v>
      </c>
      <c r="AL23" s="113">
        <f t="shared" si="6"/>
        <v>105245</v>
      </c>
      <c r="AN23" s="113">
        <f t="shared" si="7"/>
        <v>51561.600000000006</v>
      </c>
    </row>
    <row r="24" spans="1:40" ht="25.5" customHeight="1">
      <c r="A24" s="128"/>
      <c r="B24" s="113" t="s">
        <v>101</v>
      </c>
      <c r="G24" s="141">
        <f>+กำไรขาดทุน9เดือน!G34</f>
        <v>6786</v>
      </c>
      <c r="I24" s="141">
        <v>-4985</v>
      </c>
      <c r="K24" s="141">
        <v>0</v>
      </c>
      <c r="M24" s="141">
        <v>0</v>
      </c>
      <c r="Q24" s="113">
        <f>+กำไรเบ็ดเสร็จ9เดือน!G28</f>
        <v>8883</v>
      </c>
      <c r="S24" s="113">
        <f>+กำไรเบ็ดเสร็จ9เดือน!I28</f>
        <v>5995</v>
      </c>
      <c r="U24" s="113">
        <f>+กำไรเบ็ดเสร็จ9เดือน!K28</f>
        <v>0</v>
      </c>
      <c r="W24" s="113">
        <f>+กำไรเบ็ดเสร็จ9เดือน!M28</f>
        <v>0</v>
      </c>
      <c r="Z24" s="113">
        <v>4594</v>
      </c>
      <c r="AB24" s="113">
        <v>3798</v>
      </c>
      <c r="AD24" s="113">
        <v>0</v>
      </c>
      <c r="AF24" s="113">
        <v>0</v>
      </c>
      <c r="AH24" s="113">
        <f t="shared" si="4"/>
        <v>-6691</v>
      </c>
      <c r="AJ24" s="113">
        <f t="shared" si="5"/>
        <v>-14778</v>
      </c>
      <c r="AL24" s="113">
        <f t="shared" si="6"/>
        <v>0</v>
      </c>
      <c r="AN24" s="113">
        <f t="shared" si="7"/>
        <v>0</v>
      </c>
    </row>
    <row r="25" spans="1:40" ht="25.5" customHeight="1" thickBot="1">
      <c r="A25" s="128"/>
      <c r="G25" s="132">
        <f>SUM(G23:G24)</f>
        <v>289317</v>
      </c>
      <c r="I25" s="132">
        <f>SUM(I23:I24)</f>
        <v>113460.6</v>
      </c>
      <c r="K25" s="132">
        <f>SUM(K23:K24)</f>
        <v>263234</v>
      </c>
      <c r="M25" s="132">
        <f>SUM(M23:M24)</f>
        <v>109398.6</v>
      </c>
      <c r="Q25" s="190">
        <f>SUM(Q23:Q24)</f>
        <v>116359</v>
      </c>
      <c r="S25" s="190">
        <f>SUM(S23:S24)</f>
        <v>93467</v>
      </c>
      <c r="U25" s="190">
        <f>SUM(U23:U24)</f>
        <v>131911</v>
      </c>
      <c r="W25" s="190">
        <f>SUM(W23:W24)</f>
        <v>81391</v>
      </c>
      <c r="Z25" s="190">
        <f>SUM(Z23:Z24)</f>
        <v>57766</v>
      </c>
      <c r="AB25" s="190">
        <f>SUM(AB23:AB24)</f>
        <v>-2136</v>
      </c>
      <c r="AD25" s="190">
        <f>SUM(AD23:AD24)</f>
        <v>26078</v>
      </c>
      <c r="AF25" s="190">
        <f>SUM(AF23:AF24)</f>
        <v>-23554</v>
      </c>
      <c r="AH25" s="190">
        <f t="shared" si="4"/>
        <v>115192</v>
      </c>
      <c r="AJ25" s="190">
        <f t="shared" si="5"/>
        <v>22129.600000000006</v>
      </c>
      <c r="AL25" s="190">
        <f t="shared" si="6"/>
        <v>105245</v>
      </c>
      <c r="AN25" s="190">
        <f t="shared" si="7"/>
        <v>51561.600000000006</v>
      </c>
    </row>
    <row r="26" spans="1:40" ht="23.85" customHeight="1" thickTop="1"/>
    <row r="30" spans="1:40" s="119" customFormat="1" ht="25.5" customHeight="1">
      <c r="B30" s="200"/>
      <c r="E30" s="201"/>
    </row>
    <row r="31" spans="1:40" s="119" customFormat="1" ht="25.5" customHeight="1">
      <c r="B31" s="200"/>
      <c r="E31" s="201"/>
      <c r="G31" s="129"/>
      <c r="H31" s="129"/>
      <c r="I31" s="129"/>
      <c r="J31" s="129"/>
      <c r="K31" s="129"/>
      <c r="L31" s="129"/>
      <c r="M31" s="129"/>
    </row>
    <row r="32" spans="1:40" s="119" customFormat="1" ht="25.5" customHeight="1">
      <c r="B32" s="200"/>
      <c r="E32" s="201"/>
      <c r="G32" s="129"/>
      <c r="H32" s="129"/>
      <c r="I32" s="129"/>
      <c r="J32" s="129"/>
      <c r="K32" s="129"/>
      <c r="L32" s="129"/>
      <c r="M32" s="129"/>
    </row>
    <row r="33" spans="1:13" s="119" customFormat="1" ht="25.5" customHeight="1">
      <c r="B33" s="200"/>
      <c r="E33" s="201"/>
      <c r="G33" s="129"/>
      <c r="H33" s="129"/>
      <c r="I33" s="129"/>
      <c r="J33" s="129"/>
      <c r="K33" s="129"/>
      <c r="L33" s="129"/>
      <c r="M33" s="129"/>
    </row>
    <row r="34" spans="1:13" s="119" customFormat="1" ht="25.5" customHeight="1">
      <c r="B34" s="200"/>
      <c r="E34" s="201"/>
    </row>
    <row r="35" spans="1:13" s="119" customFormat="1" ht="25.5" customHeight="1">
      <c r="B35" s="200"/>
      <c r="E35" s="201"/>
      <c r="G35" s="129"/>
      <c r="H35" s="129"/>
      <c r="I35" s="129"/>
      <c r="J35" s="129"/>
      <c r="K35" s="129"/>
      <c r="L35" s="129"/>
      <c r="M35" s="129"/>
    </row>
    <row r="36" spans="1:13" s="119" customFormat="1" ht="25.5" customHeight="1">
      <c r="B36" s="200"/>
      <c r="E36" s="201"/>
      <c r="G36" s="129"/>
      <c r="H36" s="129"/>
      <c r="I36" s="129"/>
      <c r="J36" s="129"/>
      <c r="K36" s="129"/>
      <c r="L36" s="129"/>
      <c r="M36" s="129"/>
    </row>
    <row r="37" spans="1:13" s="119" customFormat="1" ht="25.5" customHeight="1">
      <c r="B37" s="200"/>
      <c r="E37" s="201"/>
      <c r="G37" s="129"/>
      <c r="H37" s="129"/>
      <c r="I37" s="129"/>
      <c r="J37" s="129"/>
      <c r="K37" s="129"/>
      <c r="L37" s="129"/>
      <c r="M37" s="129"/>
    </row>
    <row r="38" spans="1:13" ht="49.5" customHeight="1">
      <c r="A38" s="133" t="s">
        <v>54</v>
      </c>
      <c r="B38" s="128"/>
    </row>
    <row r="39" spans="1:13" ht="23.85" customHeight="1">
      <c r="A39" s="128"/>
      <c r="B39" s="128"/>
      <c r="G39" s="87">
        <f>+G20-G25</f>
        <v>0</v>
      </c>
      <c r="I39" s="87">
        <f>+I20-I25</f>
        <v>0</v>
      </c>
      <c r="K39" s="87">
        <f>+K20-K25</f>
        <v>0</v>
      </c>
      <c r="M39" s="87">
        <f>+M20-M25</f>
        <v>0</v>
      </c>
    </row>
    <row r="40" spans="1:13" ht="27" customHeight="1"/>
    <row r="41" spans="1:13" ht="23.85" customHeight="1">
      <c r="D41" s="113" t="s">
        <v>85</v>
      </c>
    </row>
    <row r="42" spans="1:13" ht="23.85" customHeight="1">
      <c r="D42" s="113" t="s">
        <v>86</v>
      </c>
      <c r="G42" s="119"/>
      <c r="H42" s="119"/>
      <c r="I42" s="119"/>
      <c r="J42" s="119"/>
      <c r="K42" s="119"/>
      <c r="L42" s="119"/>
      <c r="M42" s="119"/>
    </row>
    <row r="43" spans="1:13" ht="23.85" customHeight="1">
      <c r="D43" s="113" t="s">
        <v>87</v>
      </c>
      <c r="G43" s="70"/>
      <c r="H43" s="134"/>
      <c r="I43" s="134"/>
      <c r="J43" s="134"/>
      <c r="K43" s="134"/>
      <c r="L43" s="134"/>
      <c r="M43" s="134"/>
    </row>
    <row r="44" spans="1:13" ht="23.85" customHeight="1">
      <c r="D44" s="113" t="s">
        <v>78</v>
      </c>
      <c r="G44" s="113">
        <f>SUM(G41:G43)</f>
        <v>0</v>
      </c>
      <c r="I44" s="113">
        <f>SUM(I41:I43)</f>
        <v>0</v>
      </c>
      <c r="K44" s="113">
        <f>SUM(K41:K43)</f>
        <v>0</v>
      </c>
      <c r="M44" s="113">
        <f>SUM(M41:M43)</f>
        <v>0</v>
      </c>
    </row>
    <row r="45" spans="1:13" ht="23.85" customHeight="1" thickBot="1">
      <c r="D45" s="113" t="s">
        <v>77</v>
      </c>
      <c r="G45" s="135">
        <v>65802</v>
      </c>
      <c r="H45" s="135" t="e">
        <v>#REF!</v>
      </c>
      <c r="I45" s="135">
        <v>46422</v>
      </c>
      <c r="J45" s="135" t="e">
        <v>#REF!</v>
      </c>
      <c r="K45" s="135">
        <v>30436</v>
      </c>
      <c r="L45" s="135" t="e">
        <v>#REF!</v>
      </c>
      <c r="M45" s="135">
        <v>21090</v>
      </c>
    </row>
    <row r="46" spans="1:13" ht="23.85" customHeight="1" thickTop="1"/>
  </sheetData>
  <mergeCells count="5">
    <mergeCell ref="Z7:AF7"/>
    <mergeCell ref="AH7:AN7"/>
    <mergeCell ref="G7:I7"/>
    <mergeCell ref="K7:M7"/>
    <mergeCell ref="Q7:W7"/>
  </mergeCells>
  <phoneticPr fontId="20" type="noConversion"/>
  <pageMargins left="0.78740157480314965" right="0.19685039370078741" top="0.39370078740157483" bottom="0.39370078740157483" header="0.51181102362204722" footer="0"/>
  <pageSetup paperSize="9" scale="85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14"/>
  </sheetPr>
  <dimension ref="A1:X47"/>
  <sheetViews>
    <sheetView view="pageBreakPreview" topLeftCell="A7" zoomScaleSheetLayoutView="100" workbookViewId="0">
      <pane xSplit="4" ySplit="2" topLeftCell="E9" activePane="bottomRight" state="frozen"/>
      <selection activeCell="R21" sqref="R21"/>
      <selection pane="topRight" activeCell="R21" sqref="R21"/>
      <selection pane="bottomLeft" activeCell="R21" sqref="R21"/>
      <selection pane="bottomRight" activeCell="R21" sqref="R21"/>
    </sheetView>
  </sheetViews>
  <sheetFormatPr defaultColWidth="12" defaultRowHeight="23.85" customHeight="1"/>
  <cols>
    <col min="1" max="3" width="3" style="25" customWidth="1"/>
    <col min="4" max="4" width="39.5" style="25" customWidth="1"/>
    <col min="5" max="5" width="10.5" style="25" customWidth="1"/>
    <col min="6" max="6" width="2" style="25" customWidth="1"/>
    <col min="7" max="7" width="14.5" style="25" customWidth="1"/>
    <col min="8" max="8" width="2" style="25" customWidth="1"/>
    <col min="9" max="9" width="14.5" style="25" customWidth="1"/>
    <col min="10" max="10" width="2" style="25" customWidth="1"/>
    <col min="11" max="11" width="14.5" style="25" customWidth="1"/>
    <col min="12" max="12" width="2" style="25" customWidth="1"/>
    <col min="13" max="13" width="14.5" style="25" customWidth="1"/>
    <col min="14" max="14" width="4.1640625" style="25" customWidth="1"/>
    <col min="15" max="16" width="16.5" style="68" customWidth="1"/>
    <col min="17" max="17" width="16.5" style="25" customWidth="1"/>
    <col min="18" max="18" width="16.5" style="25" hidden="1" customWidth="1"/>
    <col min="19" max="19" width="15.5" style="25" customWidth="1"/>
    <col min="20" max="20" width="2.83203125" style="25" customWidth="1"/>
    <col min="21" max="21" width="13.5" style="25" customWidth="1"/>
    <col min="22" max="23" width="12.5" style="25" customWidth="1"/>
    <col min="24" max="24" width="15" style="68" customWidth="1"/>
    <col min="25" max="16384" width="12" style="25"/>
  </cols>
  <sheetData>
    <row r="1" spans="1:24" ht="23.85" customHeight="1">
      <c r="M1" s="81" t="s">
        <v>50</v>
      </c>
    </row>
    <row r="2" spans="1:24" ht="23.85" customHeight="1">
      <c r="M2" s="81" t="s">
        <v>51</v>
      </c>
    </row>
    <row r="3" spans="1:24" ht="23.85" customHeight="1">
      <c r="A3" s="77" t="s">
        <v>24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</row>
    <row r="4" spans="1:24" ht="23.85" customHeight="1">
      <c r="A4" s="82" t="s">
        <v>16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</row>
    <row r="5" spans="1:24" ht="23.85" customHeight="1">
      <c r="A5" s="83" t="s">
        <v>160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</row>
    <row r="6" spans="1:24" ht="23.25" customHeight="1">
      <c r="E6" s="27"/>
      <c r="G6" s="34" t="s">
        <v>53</v>
      </c>
      <c r="H6" s="34"/>
      <c r="I6" s="34"/>
      <c r="J6" s="34"/>
      <c r="K6" s="34"/>
      <c r="L6" s="34"/>
      <c r="M6" s="34"/>
    </row>
    <row r="7" spans="1:24" ht="23.25" customHeight="1">
      <c r="E7" s="27"/>
      <c r="G7" s="350" t="s">
        <v>1</v>
      </c>
      <c r="H7" s="350"/>
      <c r="I7" s="350"/>
      <c r="K7" s="35" t="s">
        <v>48</v>
      </c>
      <c r="L7" s="35"/>
      <c r="M7" s="35"/>
      <c r="O7" s="383" t="s">
        <v>89</v>
      </c>
      <c r="P7" s="384"/>
      <c r="Q7" s="384"/>
      <c r="R7" s="384"/>
      <c r="S7" s="385"/>
      <c r="U7" s="386" t="s">
        <v>90</v>
      </c>
      <c r="V7" s="386"/>
      <c r="W7" s="386"/>
      <c r="X7" s="386"/>
    </row>
    <row r="8" spans="1:24" ht="23.25" customHeight="1">
      <c r="E8" s="1" t="s">
        <v>67</v>
      </c>
      <c r="G8" s="29">
        <v>2555</v>
      </c>
      <c r="H8" s="30"/>
      <c r="I8" s="29">
        <v>2554</v>
      </c>
      <c r="J8" s="84"/>
      <c r="K8" s="29">
        <v>2555</v>
      </c>
      <c r="L8" s="72"/>
      <c r="M8" s="29">
        <v>2554</v>
      </c>
      <c r="O8" s="85" t="s">
        <v>143</v>
      </c>
      <c r="P8" s="85" t="s">
        <v>144</v>
      </c>
      <c r="Q8" s="85" t="s">
        <v>145</v>
      </c>
      <c r="R8" s="85" t="s">
        <v>145</v>
      </c>
      <c r="S8" s="86" t="s">
        <v>88</v>
      </c>
      <c r="U8" s="85" t="str">
        <f>+O8</f>
        <v>Q1/2555</v>
      </c>
      <c r="V8" s="85" t="str">
        <f>+P8</f>
        <v>Q2/2555</v>
      </c>
      <c r="W8" s="85" t="str">
        <f>+R8</f>
        <v>Q3/2555</v>
      </c>
      <c r="X8" s="85" t="str">
        <f>+S8</f>
        <v>Check DIFF</v>
      </c>
    </row>
    <row r="9" spans="1:24" ht="24.75" customHeight="1">
      <c r="A9" s="25" t="s">
        <v>17</v>
      </c>
      <c r="G9" s="19">
        <v>3715691</v>
      </c>
      <c r="H9" s="19"/>
      <c r="I9" s="19">
        <v>3860822</v>
      </c>
      <c r="J9" s="19"/>
      <c r="K9" s="19">
        <v>3065350</v>
      </c>
      <c r="L9" s="19"/>
      <c r="M9" s="19">
        <v>3303957</v>
      </c>
      <c r="O9" s="87">
        <v>816121</v>
      </c>
      <c r="P9" s="87">
        <v>889232</v>
      </c>
      <c r="Q9" s="19">
        <f>+K9-O9-P9</f>
        <v>1359997</v>
      </c>
      <c r="R9" s="23"/>
      <c r="S9" s="23">
        <f>+Q9-กำไรขาดทุน9เดือน!K10</f>
        <v>-1881773</v>
      </c>
      <c r="U9" s="25">
        <v>1021664</v>
      </c>
      <c r="V9" s="25">
        <v>1103272</v>
      </c>
      <c r="W9" s="25">
        <f>+G9-U9-V9</f>
        <v>1590755</v>
      </c>
      <c r="X9" s="23">
        <f>+W9-กำไรขาดทุน9เดือน!G10</f>
        <v>-2211487</v>
      </c>
    </row>
    <row r="10" spans="1:24" ht="24.75" customHeight="1">
      <c r="A10" s="25" t="s">
        <v>38</v>
      </c>
      <c r="G10" s="22">
        <v>2935332</v>
      </c>
      <c r="H10" s="19"/>
      <c r="I10" s="22">
        <v>2970151</v>
      </c>
      <c r="J10" s="19"/>
      <c r="K10" s="22">
        <v>2430972</v>
      </c>
      <c r="L10" s="19"/>
      <c r="M10" s="22">
        <v>2603074</v>
      </c>
      <c r="O10" s="88">
        <v>657480</v>
      </c>
      <c r="P10" s="88">
        <v>683849</v>
      </c>
      <c r="Q10" s="22">
        <f>+K10-O10-P10</f>
        <v>1089643</v>
      </c>
      <c r="R10" s="22"/>
      <c r="S10" s="23">
        <f>+Q10-กำไรขาดทุน9เดือน!K11</f>
        <v>-1346652</v>
      </c>
      <c r="U10" s="89">
        <v>798562</v>
      </c>
      <c r="V10" s="89">
        <v>853613</v>
      </c>
      <c r="W10" s="89">
        <f>+G10-U10-V10</f>
        <v>1283157</v>
      </c>
      <c r="X10" s="23">
        <f>+W10-กำไรขาดทุน9เดือน!G11</f>
        <v>-1576053</v>
      </c>
    </row>
    <row r="11" spans="1:24" ht="24.75" customHeight="1">
      <c r="A11" s="25" t="s">
        <v>62</v>
      </c>
      <c r="G11" s="19">
        <f>+G9-G10</f>
        <v>780359</v>
      </c>
      <c r="H11" s="19"/>
      <c r="I11" s="19">
        <f>+I9-I10</f>
        <v>890671</v>
      </c>
      <c r="J11" s="19"/>
      <c r="K11" s="19">
        <f>+K9-K10</f>
        <v>634378</v>
      </c>
      <c r="L11" s="19"/>
      <c r="M11" s="19">
        <f>+M9-M10</f>
        <v>700883</v>
      </c>
      <c r="O11" s="19">
        <f>+O9-O10</f>
        <v>158641</v>
      </c>
      <c r="P11" s="19"/>
      <c r="Q11" s="19">
        <f>+Q9-Q10</f>
        <v>270354</v>
      </c>
      <c r="R11" s="19">
        <f>+R9-R10</f>
        <v>0</v>
      </c>
      <c r="S11" s="19">
        <f>+S9-S10</f>
        <v>-535121</v>
      </c>
      <c r="U11" s="19">
        <f>+U9-U10</f>
        <v>223102</v>
      </c>
      <c r="V11" s="19">
        <f>+V9-V10</f>
        <v>249659</v>
      </c>
      <c r="W11" s="19">
        <f>+W9-W10</f>
        <v>307598</v>
      </c>
      <c r="X11" s="19">
        <f>+X9-X10</f>
        <v>-635434</v>
      </c>
    </row>
    <row r="12" spans="1:24" ht="24.75" customHeight="1">
      <c r="A12" s="25" t="s">
        <v>18</v>
      </c>
      <c r="G12" s="19"/>
      <c r="H12" s="19"/>
      <c r="I12" s="45"/>
      <c r="J12" s="19"/>
      <c r="K12" s="19"/>
      <c r="L12" s="19"/>
      <c r="M12" s="19"/>
      <c r="O12" s="87"/>
      <c r="P12" s="87"/>
      <c r="Q12" s="19"/>
      <c r="R12" s="19"/>
      <c r="S12" s="23"/>
      <c r="X12" s="23"/>
    </row>
    <row r="13" spans="1:24" ht="24.75" customHeight="1">
      <c r="B13" s="25" t="s">
        <v>45</v>
      </c>
      <c r="G13" s="38">
        <v>28228</v>
      </c>
      <c r="H13" s="19"/>
      <c r="I13" s="38">
        <v>30033</v>
      </c>
      <c r="J13" s="19"/>
      <c r="K13" s="38">
        <v>59128</v>
      </c>
      <c r="L13" s="19"/>
      <c r="M13" s="38">
        <v>45513</v>
      </c>
      <c r="O13" s="90">
        <v>0</v>
      </c>
      <c r="P13" s="90">
        <v>58351</v>
      </c>
      <c r="Q13" s="38">
        <f>+K13-O13-P13</f>
        <v>777</v>
      </c>
      <c r="R13" s="38"/>
      <c r="S13" s="23" t="e">
        <f>+Q13-กำไรขาดทุน9เดือน!#REF!</f>
        <v>#REF!</v>
      </c>
      <c r="U13" s="90">
        <v>0</v>
      </c>
      <c r="V13" s="91">
        <v>27451</v>
      </c>
      <c r="W13" s="91">
        <f>G13-U13-V13</f>
        <v>777</v>
      </c>
      <c r="X13" s="23" t="e">
        <f>+W13-กำไรขาดทุน9เดือน!#REF!</f>
        <v>#REF!</v>
      </c>
    </row>
    <row r="14" spans="1:24" ht="24.75" hidden="1" customHeight="1">
      <c r="B14" s="95" t="s">
        <v>111</v>
      </c>
      <c r="C14" s="139"/>
      <c r="G14" s="39"/>
      <c r="H14" s="19"/>
      <c r="I14" s="39"/>
      <c r="J14" s="19"/>
      <c r="K14" s="39"/>
      <c r="L14" s="19"/>
      <c r="M14" s="39"/>
      <c r="O14" s="94"/>
      <c r="P14" s="94">
        <v>0</v>
      </c>
      <c r="Q14" s="39">
        <f>+K14-O14</f>
        <v>0</v>
      </c>
      <c r="R14" s="39"/>
      <c r="S14" s="23"/>
      <c r="U14" s="94"/>
      <c r="V14" s="140"/>
      <c r="W14" s="140">
        <f>G14-U14-V14</f>
        <v>0</v>
      </c>
      <c r="X14" s="23"/>
    </row>
    <row r="15" spans="1:24" ht="24.75" hidden="1" customHeight="1">
      <c r="B15" s="4"/>
      <c r="C15" s="16" t="s">
        <v>112</v>
      </c>
      <c r="G15" s="39"/>
      <c r="H15" s="19"/>
      <c r="I15" s="39">
        <v>0</v>
      </c>
      <c r="J15" s="19"/>
      <c r="K15" s="39"/>
      <c r="L15" s="19"/>
      <c r="M15" s="39"/>
      <c r="O15" s="94"/>
      <c r="P15" s="94">
        <v>0</v>
      </c>
      <c r="Q15" s="39">
        <f>+K15-O15</f>
        <v>0</v>
      </c>
      <c r="R15" s="39"/>
      <c r="S15" s="23"/>
      <c r="U15" s="94"/>
      <c r="V15" s="140"/>
      <c r="W15" s="140">
        <f>G15-U15-V15</f>
        <v>0</v>
      </c>
      <c r="X15" s="23"/>
    </row>
    <row r="16" spans="1:24" ht="24.75" customHeight="1">
      <c r="B16" s="25" t="s">
        <v>63</v>
      </c>
      <c r="G16" s="40">
        <v>69492</v>
      </c>
      <c r="H16" s="19"/>
      <c r="I16" s="46">
        <v>82767</v>
      </c>
      <c r="J16" s="19"/>
      <c r="K16" s="40">
        <v>66332</v>
      </c>
      <c r="L16" s="19"/>
      <c r="M16" s="40">
        <v>78274</v>
      </c>
      <c r="O16" s="92">
        <v>20292</v>
      </c>
      <c r="P16" s="92">
        <v>13564</v>
      </c>
      <c r="Q16" s="40">
        <f>+K16-O16-P16</f>
        <v>32476</v>
      </c>
      <c r="R16" s="40"/>
      <c r="S16" s="23" t="e">
        <f>+Q16-กำไรขาดทุน9เดือน!#REF!</f>
        <v>#REF!</v>
      </c>
      <c r="U16" s="92">
        <v>21244</v>
      </c>
      <c r="V16" s="93">
        <v>14208</v>
      </c>
      <c r="W16" s="93">
        <f>G16-U16-V16</f>
        <v>34040</v>
      </c>
      <c r="X16" s="23" t="e">
        <f>+W16-กำไรขาดทุน9เดือน!#REF!</f>
        <v>#REF!</v>
      </c>
    </row>
    <row r="17" spans="1:24" ht="24.75" customHeight="1">
      <c r="A17" s="25" t="s">
        <v>149</v>
      </c>
      <c r="G17" s="22">
        <f>SUM(G13:G16)</f>
        <v>97720</v>
      </c>
      <c r="H17" s="19"/>
      <c r="I17" s="22">
        <f>SUM(I13:I16)</f>
        <v>112800</v>
      </c>
      <c r="J17" s="19"/>
      <c r="K17" s="22">
        <f>SUM(K13:K16)</f>
        <v>125460</v>
      </c>
      <c r="L17" s="19"/>
      <c r="M17" s="22">
        <f>SUM(M13:M16)</f>
        <v>123787</v>
      </c>
      <c r="O17" s="22">
        <f>SUM(O13:O16)</f>
        <v>20292</v>
      </c>
      <c r="P17" s="22">
        <f>SUM(P13:P16)</f>
        <v>71915</v>
      </c>
      <c r="Q17" s="22">
        <f>SUM(Q13:Q16)</f>
        <v>33253</v>
      </c>
      <c r="R17" s="22">
        <f>SUM(R13:R16)</f>
        <v>0</v>
      </c>
      <c r="S17" s="22" t="e">
        <f>SUM(S13:S16)</f>
        <v>#REF!</v>
      </c>
      <c r="U17" s="22">
        <f>SUM(U13:U16)</f>
        <v>21244</v>
      </c>
      <c r="V17" s="22">
        <f>SUM(V13:V16)</f>
        <v>41659</v>
      </c>
      <c r="W17" s="22">
        <f>SUM(W13:W16)</f>
        <v>34817</v>
      </c>
      <c r="X17" s="22" t="e">
        <f>SUM(X13:X16)</f>
        <v>#REF!</v>
      </c>
    </row>
    <row r="18" spans="1:24" ht="24.75" customHeight="1">
      <c r="A18" s="25" t="s">
        <v>64</v>
      </c>
      <c r="G18" s="19">
        <f>+G11+G17</f>
        <v>878079</v>
      </c>
      <c r="H18" s="19"/>
      <c r="I18" s="19">
        <f>+I11+I17</f>
        <v>1003471</v>
      </c>
      <c r="J18" s="19"/>
      <c r="K18" s="19">
        <f>+K11+K17</f>
        <v>759838</v>
      </c>
      <c r="L18" s="19"/>
      <c r="M18" s="19">
        <f>+M11+M17</f>
        <v>824670</v>
      </c>
      <c r="O18" s="19">
        <f>+O11+O17</f>
        <v>178933</v>
      </c>
      <c r="P18" s="19">
        <f>+P11+P17</f>
        <v>71915</v>
      </c>
      <c r="Q18" s="19">
        <f>+Q11+Q17</f>
        <v>303607</v>
      </c>
      <c r="R18" s="19">
        <f>+R11+R17</f>
        <v>0</v>
      </c>
      <c r="S18" s="19" t="e">
        <f>+S11+S17</f>
        <v>#REF!</v>
      </c>
      <c r="U18" s="19">
        <f>+U11+U17</f>
        <v>244346</v>
      </c>
      <c r="V18" s="19">
        <f>+V11+V17</f>
        <v>291318</v>
      </c>
      <c r="W18" s="19">
        <f>+W11+W17</f>
        <v>342415</v>
      </c>
      <c r="X18" s="19" t="e">
        <f>+X11+X17</f>
        <v>#REF!</v>
      </c>
    </row>
    <row r="19" spans="1:24" ht="24.75" customHeight="1">
      <c r="A19" s="25" t="s">
        <v>61</v>
      </c>
      <c r="B19" s="78"/>
      <c r="G19" s="38">
        <v>80521</v>
      </c>
      <c r="H19" s="19"/>
      <c r="I19" s="38">
        <v>83201</v>
      </c>
      <c r="J19" s="19"/>
      <c r="K19" s="38">
        <v>56164</v>
      </c>
      <c r="L19" s="19"/>
      <c r="M19" s="38">
        <v>52103</v>
      </c>
      <c r="O19" s="90">
        <v>17016</v>
      </c>
      <c r="P19" s="90">
        <v>18696</v>
      </c>
      <c r="Q19" s="90">
        <f>+K19-O19-P19</f>
        <v>20452</v>
      </c>
      <c r="R19" s="38"/>
      <c r="S19" s="23">
        <f>+Q19-กำไรขาดทุน9เดือน!K20</f>
        <v>-35739</v>
      </c>
      <c r="U19" s="38">
        <v>25755</v>
      </c>
      <c r="V19" s="38">
        <v>28743</v>
      </c>
      <c r="W19" s="38">
        <f>+G19-U19-V19</f>
        <v>26023</v>
      </c>
      <c r="X19" s="23">
        <f>+W19-กำไรขาดทุน9เดือน!G20</f>
        <v>-60237</v>
      </c>
    </row>
    <row r="20" spans="1:24" ht="24.75" customHeight="1">
      <c r="A20" s="25" t="s">
        <v>60</v>
      </c>
      <c r="B20" s="78"/>
      <c r="G20" s="39">
        <v>569916</v>
      </c>
      <c r="H20" s="19"/>
      <c r="I20" s="39">
        <v>526658</v>
      </c>
      <c r="J20" s="19"/>
      <c r="K20" s="39">
        <v>502252</v>
      </c>
      <c r="L20" s="19"/>
      <c r="M20" s="39">
        <v>464367</v>
      </c>
      <c r="O20" s="94">
        <v>150926</v>
      </c>
      <c r="P20" s="94">
        <v>152841</v>
      </c>
      <c r="Q20" s="94">
        <f>+K20-O20-P20</f>
        <v>198485</v>
      </c>
      <c r="R20" s="39"/>
      <c r="S20" s="23">
        <f>+Q20-กำไรขาดทุน9เดือน!K21</f>
        <v>-388793</v>
      </c>
      <c r="U20" s="39">
        <v>171902</v>
      </c>
      <c r="V20" s="39">
        <v>175857</v>
      </c>
      <c r="W20" s="39">
        <f>+G20-U20-V20</f>
        <v>222157</v>
      </c>
      <c r="X20" s="23">
        <f>+W20-กำไรขาดทุน9เดือน!G21</f>
        <v>-441954</v>
      </c>
    </row>
    <row r="21" spans="1:24" ht="24.75" customHeight="1">
      <c r="A21" s="25" t="s">
        <v>81</v>
      </c>
      <c r="B21" s="78"/>
      <c r="G21" s="39">
        <v>3265</v>
      </c>
      <c r="H21" s="19"/>
      <c r="I21" s="39">
        <v>3810</v>
      </c>
      <c r="J21" s="19"/>
      <c r="K21" s="39">
        <v>3156</v>
      </c>
      <c r="L21" s="19"/>
      <c r="M21" s="39">
        <v>3810</v>
      </c>
      <c r="O21" s="94">
        <v>0</v>
      </c>
      <c r="P21" s="94">
        <v>3156</v>
      </c>
      <c r="Q21" s="94">
        <f>+K21-O21-P21</f>
        <v>0</v>
      </c>
      <c r="R21" s="39"/>
      <c r="S21" s="23" t="e">
        <f>+Q21-กำไรขาดทุน9เดือน!#REF!</f>
        <v>#REF!</v>
      </c>
      <c r="U21" s="39">
        <v>0</v>
      </c>
      <c r="V21" s="39">
        <v>3156</v>
      </c>
      <c r="W21" s="39">
        <f>+G21-U21-V21</f>
        <v>109</v>
      </c>
      <c r="X21" s="23" t="e">
        <f>+W21-กำไรขาดทุน9เดือน!#REF!</f>
        <v>#REF!</v>
      </c>
    </row>
    <row r="22" spans="1:24" ht="24.75" customHeight="1">
      <c r="A22" s="25" t="s">
        <v>82</v>
      </c>
      <c r="B22" s="95"/>
      <c r="E22" s="79">
        <v>14</v>
      </c>
      <c r="G22" s="39">
        <v>11640</v>
      </c>
      <c r="H22" s="19"/>
      <c r="I22" s="39">
        <v>11225</v>
      </c>
      <c r="J22" s="19"/>
      <c r="K22" s="39">
        <v>8550</v>
      </c>
      <c r="L22" s="19"/>
      <c r="M22" s="39">
        <v>8550</v>
      </c>
      <c r="O22" s="94">
        <v>0</v>
      </c>
      <c r="P22" s="94">
        <v>8550</v>
      </c>
      <c r="Q22" s="94">
        <f>+K22-O22-P22</f>
        <v>0</v>
      </c>
      <c r="R22" s="39"/>
      <c r="S22" s="23" t="e">
        <f>+Q22-กำไรขาดทุน9เดือน!#REF!</f>
        <v>#REF!</v>
      </c>
      <c r="U22" s="39">
        <v>0</v>
      </c>
      <c r="V22" s="39">
        <v>11640</v>
      </c>
      <c r="W22" s="39">
        <f>+G22-U22-V22</f>
        <v>0</v>
      </c>
      <c r="X22" s="23" t="e">
        <f>+W22-กำไรขาดทุน9เดือน!#REF!</f>
        <v>#REF!</v>
      </c>
    </row>
    <row r="23" spans="1:24" ht="24.75" customHeight="1">
      <c r="A23" s="25" t="s">
        <v>65</v>
      </c>
      <c r="G23" s="40">
        <v>30794</v>
      </c>
      <c r="H23" s="23"/>
      <c r="I23" s="40">
        <v>23197</v>
      </c>
      <c r="J23" s="23"/>
      <c r="K23" s="40">
        <v>25992</v>
      </c>
      <c r="L23" s="23"/>
      <c r="M23" s="40">
        <v>19062</v>
      </c>
      <c r="O23" s="92">
        <v>6568</v>
      </c>
      <c r="P23" s="92">
        <v>7874</v>
      </c>
      <c r="Q23" s="92">
        <f>+K23-O23-P23</f>
        <v>11550</v>
      </c>
      <c r="R23" s="40"/>
      <c r="S23" s="23">
        <f>+Q23-กำไรขาดทุน9เดือน!K26</f>
        <v>-570</v>
      </c>
      <c r="U23" s="40">
        <v>8068</v>
      </c>
      <c r="V23" s="40">
        <v>9336</v>
      </c>
      <c r="W23" s="40">
        <f>+G23-U23-V23</f>
        <v>13390</v>
      </c>
      <c r="X23" s="23">
        <f>+W23-กำไรขาดทุน9เดือน!G26</f>
        <v>98</v>
      </c>
    </row>
    <row r="24" spans="1:24" ht="24.75" customHeight="1">
      <c r="A24" s="25" t="s">
        <v>20</v>
      </c>
      <c r="G24" s="23">
        <f>SUM(G19:G23)</f>
        <v>696136</v>
      </c>
      <c r="H24" s="23"/>
      <c r="I24" s="23">
        <f>SUM(I19:I23)</f>
        <v>648091</v>
      </c>
      <c r="J24" s="23"/>
      <c r="K24" s="23">
        <f>SUM(K19:K23)</f>
        <v>596114</v>
      </c>
      <c r="L24" s="23"/>
      <c r="M24" s="23">
        <f>SUM(M19:M23)</f>
        <v>547892</v>
      </c>
      <c r="O24" s="23">
        <f>SUM(O19:O23)</f>
        <v>174510</v>
      </c>
      <c r="P24" s="23">
        <f>SUM(P19:P23)</f>
        <v>191117</v>
      </c>
      <c r="Q24" s="23">
        <f>SUM(Q19:Q23)</f>
        <v>230487</v>
      </c>
      <c r="R24" s="23">
        <f>SUM(R19:R23)</f>
        <v>0</v>
      </c>
      <c r="S24" s="23" t="e">
        <f>SUM(S19:S23)</f>
        <v>#REF!</v>
      </c>
      <c r="U24" s="23">
        <f>SUM(U19:U23)</f>
        <v>205725</v>
      </c>
      <c r="V24" s="23">
        <f>SUM(V19:V23)</f>
        <v>228732</v>
      </c>
      <c r="W24" s="23">
        <f>SUM(W19:W23)</f>
        <v>261679</v>
      </c>
      <c r="X24" s="23" t="e">
        <f>SUM(X19:X23)</f>
        <v>#REF!</v>
      </c>
    </row>
    <row r="25" spans="1:24" ht="24.75" customHeight="1">
      <c r="A25" s="25" t="s">
        <v>72</v>
      </c>
      <c r="G25" s="22">
        <v>41083</v>
      </c>
      <c r="H25" s="23"/>
      <c r="I25" s="59">
        <v>28923</v>
      </c>
      <c r="J25" s="23"/>
      <c r="K25" s="22">
        <v>0</v>
      </c>
      <c r="L25" s="23"/>
      <c r="M25" s="22">
        <v>0</v>
      </c>
      <c r="O25" s="88">
        <v>0</v>
      </c>
      <c r="P25" s="88"/>
      <c r="Q25" s="22">
        <f>+K25-O25</f>
        <v>0</v>
      </c>
      <c r="R25" s="88">
        <f>+K25-O25-Q25</f>
        <v>0</v>
      </c>
      <c r="S25" s="23">
        <v>0</v>
      </c>
      <c r="U25" s="88">
        <v>23597</v>
      </c>
      <c r="V25" s="22">
        <v>-8382</v>
      </c>
      <c r="W25" s="22">
        <f>+G25-U25-V25</f>
        <v>25868</v>
      </c>
      <c r="X25" s="23">
        <f>+W25-กำไรขาดทุน9เดือน!G28</f>
        <v>-24934</v>
      </c>
    </row>
    <row r="26" spans="1:24" ht="24.75" customHeight="1">
      <c r="A26" s="25" t="s">
        <v>55</v>
      </c>
      <c r="G26" s="23">
        <f>+G18-G24+G25</f>
        <v>223026</v>
      </c>
      <c r="H26" s="23"/>
      <c r="I26" s="23">
        <f>+I18-I24+I25</f>
        <v>384303</v>
      </c>
      <c r="J26" s="23"/>
      <c r="K26" s="23">
        <f>+K18-K24+K25</f>
        <v>163724</v>
      </c>
      <c r="L26" s="23"/>
      <c r="M26" s="23">
        <f>+M18-M24+M25</f>
        <v>276778</v>
      </c>
      <c r="O26" s="23">
        <f>+O18-O24+O25</f>
        <v>4423</v>
      </c>
      <c r="P26" s="23">
        <f>+P18-P24+P25</f>
        <v>-119202</v>
      </c>
      <c r="Q26" s="23">
        <f>+Q18-Q24+Q25</f>
        <v>73120</v>
      </c>
      <c r="R26" s="23">
        <f>+R18-R24+R25</f>
        <v>0</v>
      </c>
      <c r="S26" s="23" t="e">
        <f>+S18-S24+S25</f>
        <v>#REF!</v>
      </c>
      <c r="U26" s="23">
        <f>+U18-U24+U25</f>
        <v>62218</v>
      </c>
      <c r="V26" s="23">
        <f>+V18-V24+V25</f>
        <v>54204</v>
      </c>
      <c r="W26" s="23">
        <f>+W18-W24+W25</f>
        <v>106604</v>
      </c>
      <c r="X26" s="23" t="e">
        <f>+X18-X24+X25</f>
        <v>#REF!</v>
      </c>
    </row>
    <row r="27" spans="1:24" ht="24.75" customHeight="1">
      <c r="A27" s="25" t="s">
        <v>104</v>
      </c>
      <c r="E27" s="79">
        <v>18</v>
      </c>
      <c r="G27" s="23">
        <v>29861</v>
      </c>
      <c r="H27" s="19"/>
      <c r="I27" s="23">
        <v>93574</v>
      </c>
      <c r="J27" s="19"/>
      <c r="K27" s="23">
        <v>21610</v>
      </c>
      <c r="L27" s="19"/>
      <c r="M27" s="23">
        <v>71973</v>
      </c>
      <c r="O27" s="87">
        <v>3391</v>
      </c>
      <c r="P27" s="87">
        <v>800</v>
      </c>
      <c r="Q27" s="87">
        <f>+K27-O27-P27</f>
        <v>17419</v>
      </c>
      <c r="R27" s="87"/>
      <c r="S27" s="23">
        <f>+Q27-กำไรขาดทุน9เดือน!K30</f>
        <v>-20706</v>
      </c>
      <c r="U27" s="87">
        <v>8804</v>
      </c>
      <c r="V27" s="87">
        <v>2282</v>
      </c>
      <c r="W27" s="87">
        <f>+G27-U27-V27</f>
        <v>18775</v>
      </c>
      <c r="X27" s="87">
        <f>+W27-กำไรขาดทุน9เดือน!G30</f>
        <v>-26337</v>
      </c>
    </row>
    <row r="28" spans="1:24" ht="24.75" customHeight="1" thickBot="1">
      <c r="A28" s="95" t="s">
        <v>103</v>
      </c>
      <c r="G28" s="36">
        <f>+G26-G27</f>
        <v>193165</v>
      </c>
      <c r="H28" s="23"/>
      <c r="I28" s="36">
        <f>+I26-I27</f>
        <v>290729</v>
      </c>
      <c r="J28" s="23"/>
      <c r="K28" s="36">
        <f>+K26-K27</f>
        <v>142114</v>
      </c>
      <c r="L28" s="23"/>
      <c r="M28" s="36">
        <f>+M26-M27</f>
        <v>204805</v>
      </c>
      <c r="O28" s="36">
        <f>+O26-O27</f>
        <v>1032</v>
      </c>
      <c r="P28" s="36">
        <f>+P26-P27</f>
        <v>-120002</v>
      </c>
      <c r="Q28" s="36">
        <f>+Q26-Q27</f>
        <v>55701</v>
      </c>
      <c r="R28" s="36">
        <f>+R26-R27</f>
        <v>0</v>
      </c>
      <c r="S28" s="36" t="e">
        <f>+S26-S27</f>
        <v>#REF!</v>
      </c>
      <c r="U28" s="36">
        <f>+U26-U27</f>
        <v>53414</v>
      </c>
      <c r="V28" s="36">
        <f>+V26-V27</f>
        <v>51922</v>
      </c>
      <c r="W28" s="36">
        <f>+W26-W27</f>
        <v>87829</v>
      </c>
      <c r="X28" s="36" t="e">
        <f>+X26-X27</f>
        <v>#REF!</v>
      </c>
    </row>
    <row r="29" spans="1:24" ht="17.25" customHeight="1" thickTop="1">
      <c r="A29" s="95"/>
      <c r="G29" s="23"/>
      <c r="H29" s="23"/>
      <c r="I29" s="23"/>
      <c r="J29" s="23"/>
      <c r="K29" s="23"/>
      <c r="L29" s="23"/>
      <c r="M29" s="23"/>
    </row>
    <row r="30" spans="1:24" ht="24.75" customHeight="1">
      <c r="A30" s="95" t="s">
        <v>66</v>
      </c>
      <c r="G30" s="23"/>
      <c r="H30" s="23"/>
      <c r="I30" s="23"/>
      <c r="J30" s="23"/>
      <c r="K30" s="23"/>
      <c r="L30" s="23"/>
      <c r="M30" s="23"/>
    </row>
    <row r="31" spans="1:24" ht="24.75" customHeight="1">
      <c r="A31" s="95"/>
      <c r="B31" s="25" t="s">
        <v>100</v>
      </c>
      <c r="G31" s="60">
        <f>+G28-G32</f>
        <v>180392</v>
      </c>
      <c r="H31" s="60"/>
      <c r="I31" s="60">
        <v>268487</v>
      </c>
      <c r="J31" s="60"/>
      <c r="K31" s="60">
        <f>+K28-K32</f>
        <v>142114</v>
      </c>
      <c r="L31" s="60"/>
      <c r="M31" s="60">
        <f>+M28-M32</f>
        <v>204805</v>
      </c>
      <c r="O31" s="68">
        <v>1032</v>
      </c>
      <c r="P31" s="68">
        <v>85381</v>
      </c>
      <c r="Q31" s="87">
        <f>+K31-O31-P31</f>
        <v>55701</v>
      </c>
      <c r="R31" s="87"/>
      <c r="S31" s="23">
        <f>+Q31-กำไรขาดทุน9เดือน!K33</f>
        <v>-171201</v>
      </c>
      <c r="U31" s="25">
        <v>43851</v>
      </c>
      <c r="V31" s="87">
        <v>50110</v>
      </c>
      <c r="W31" s="25">
        <f>+G31-U31-V31</f>
        <v>86431</v>
      </c>
      <c r="X31" s="23">
        <f>+W31-กำไรขาดทุน9เดือน!G33</f>
        <v>-162871</v>
      </c>
    </row>
    <row r="32" spans="1:24" ht="24.75" customHeight="1">
      <c r="A32" s="95"/>
      <c r="B32" s="25" t="s">
        <v>101</v>
      </c>
      <c r="G32" s="23">
        <v>12773</v>
      </c>
      <c r="H32" s="23"/>
      <c r="I32" s="23">
        <v>22242</v>
      </c>
      <c r="J32" s="23"/>
      <c r="K32" s="23">
        <v>0</v>
      </c>
      <c r="L32" s="23"/>
      <c r="M32" s="23">
        <v>0</v>
      </c>
      <c r="O32" s="87">
        <v>0</v>
      </c>
      <c r="P32" s="87">
        <v>0</v>
      </c>
      <c r="Q32" s="87">
        <f>+K32-O32-P32</f>
        <v>0</v>
      </c>
      <c r="R32" s="87">
        <v>0</v>
      </c>
      <c r="S32" s="23">
        <f>+Q32-กำไรขาดทุน9เดือน!K34</f>
        <v>0</v>
      </c>
      <c r="U32" s="25">
        <v>9563</v>
      </c>
      <c r="V32" s="87">
        <v>1812</v>
      </c>
      <c r="W32" s="25">
        <f>+G32-U32-V32</f>
        <v>1398</v>
      </c>
      <c r="X32" s="23">
        <f>+W32-กำไรขาดทุน9เดือน!G34</f>
        <v>-5388</v>
      </c>
    </row>
    <row r="33" spans="1:24" ht="23.65" thickBot="1">
      <c r="A33" s="95"/>
      <c r="G33" s="36">
        <f>SUM(G31:G32)</f>
        <v>193165</v>
      </c>
      <c r="H33" s="23"/>
      <c r="I33" s="36">
        <f>SUM(I31:I32)</f>
        <v>290729</v>
      </c>
      <c r="J33" s="23"/>
      <c r="K33" s="36">
        <f>SUM(K31:K32)</f>
        <v>142114</v>
      </c>
      <c r="L33" s="23"/>
      <c r="M33" s="36">
        <f>SUM(M31:M32)</f>
        <v>204805</v>
      </c>
      <c r="O33" s="36">
        <f>SUM(O31:O32)</f>
        <v>1032</v>
      </c>
      <c r="P33" s="36">
        <f>SUM(P31:P32)</f>
        <v>85381</v>
      </c>
      <c r="Q33" s="36">
        <f>SUM(Q31:Q32)</f>
        <v>55701</v>
      </c>
      <c r="R33" s="36">
        <f>SUM(R31:R32)</f>
        <v>0</v>
      </c>
      <c r="S33" s="36">
        <f>SUM(S31:S32)</f>
        <v>-171201</v>
      </c>
      <c r="U33" s="36">
        <f>SUM(U31:U32)</f>
        <v>53414</v>
      </c>
      <c r="V33" s="36">
        <f>SUM(V31:V32)</f>
        <v>51922</v>
      </c>
      <c r="W33" s="36">
        <f>SUM(W31:W32)</f>
        <v>87829</v>
      </c>
      <c r="X33" s="36">
        <f>SUM(X31:X32)</f>
        <v>-168259</v>
      </c>
    </row>
    <row r="34" spans="1:24" ht="18" customHeight="1" thickTop="1">
      <c r="A34" s="95"/>
      <c r="G34" s="23"/>
      <c r="H34" s="23"/>
      <c r="I34" s="23"/>
      <c r="J34" s="23"/>
      <c r="K34" s="23"/>
      <c r="L34" s="23"/>
      <c r="M34" s="23"/>
    </row>
    <row r="35" spans="1:24" ht="24.75" customHeight="1">
      <c r="A35" s="95" t="s">
        <v>115</v>
      </c>
      <c r="E35" s="154" t="s">
        <v>156</v>
      </c>
    </row>
    <row r="36" spans="1:24" ht="24.75" customHeight="1">
      <c r="A36" s="95"/>
      <c r="B36" s="95" t="s">
        <v>116</v>
      </c>
      <c r="G36" s="61">
        <v>1.2</v>
      </c>
      <c r="H36" s="61"/>
      <c r="I36" s="61">
        <v>2.1800000000000002</v>
      </c>
      <c r="K36" s="61">
        <v>0.94</v>
      </c>
      <c r="L36" s="61"/>
      <c r="M36" s="61">
        <v>1.66</v>
      </c>
      <c r="O36" s="61">
        <v>0.01</v>
      </c>
      <c r="P36" s="61">
        <v>0.56000000000000005</v>
      </c>
      <c r="Q36" s="96">
        <f>+K36-O36-P36</f>
        <v>0.36999999999999988</v>
      </c>
      <c r="R36" s="148"/>
      <c r="S36" s="149"/>
      <c r="U36" s="68">
        <v>0.28999999999999998</v>
      </c>
      <c r="V36" s="146">
        <v>0.34</v>
      </c>
      <c r="W36" s="146">
        <f>+G36-U36-V36</f>
        <v>0.56999999999999984</v>
      </c>
      <c r="X36" s="147">
        <f>+W36-กำไรขาดทุน9เดือน!G37</f>
        <v>-1.0900000000000001</v>
      </c>
    </row>
    <row r="37" spans="1:24" ht="24.75" customHeight="1">
      <c r="A37" s="95"/>
      <c r="B37" s="95"/>
      <c r="C37" s="25" t="s">
        <v>76</v>
      </c>
      <c r="G37" s="23">
        <f>+K37</f>
        <v>149930828</v>
      </c>
      <c r="H37" s="23"/>
      <c r="I37" s="23">
        <v>123358191</v>
      </c>
      <c r="K37" s="23">
        <v>149930828</v>
      </c>
      <c r="L37" s="23"/>
      <c r="M37" s="23">
        <v>123358191</v>
      </c>
    </row>
    <row r="38" spans="1:24" ht="27.75" customHeight="1">
      <c r="A38" s="95"/>
      <c r="B38" s="95"/>
      <c r="G38" s="23"/>
      <c r="H38" s="23"/>
      <c r="I38" s="23"/>
      <c r="K38" s="23"/>
      <c r="L38" s="23"/>
      <c r="M38" s="23"/>
    </row>
    <row r="39" spans="1:24" ht="30.75" customHeight="1">
      <c r="A39" s="80" t="s">
        <v>54</v>
      </c>
      <c r="B39" s="95"/>
    </row>
    <row r="40" spans="1:24" ht="23.85" customHeight="1">
      <c r="A40" s="95"/>
      <c r="B40" s="95"/>
      <c r="G40" s="145">
        <f>+G31/G37*1000</f>
        <v>1.2031681703245178</v>
      </c>
      <c r="I40" s="145">
        <f>+I31/I37*1000</f>
        <v>2.1764829544233506</v>
      </c>
      <c r="K40" s="145">
        <f>+K28/K37*1000</f>
        <v>0.94786377088506435</v>
      </c>
      <c r="M40" s="145">
        <f>+M28/M37*1000</f>
        <v>1.6602464606505132</v>
      </c>
    </row>
    <row r="41" spans="1:24" ht="27" customHeight="1"/>
    <row r="42" spans="1:24" ht="23.85" customHeight="1">
      <c r="E42" s="25" t="s">
        <v>85</v>
      </c>
      <c r="G42" s="25">
        <v>43851</v>
      </c>
      <c r="I42" s="25">
        <v>65802</v>
      </c>
      <c r="K42" s="25">
        <v>1032</v>
      </c>
      <c r="M42" s="25">
        <v>30436</v>
      </c>
    </row>
    <row r="43" spans="1:24" ht="23.85" customHeight="1">
      <c r="E43" s="25" t="s">
        <v>86</v>
      </c>
      <c r="G43" s="27">
        <v>50110</v>
      </c>
      <c r="H43" s="27"/>
      <c r="I43" s="27">
        <v>81643</v>
      </c>
      <c r="J43" s="27"/>
      <c r="K43" s="27">
        <v>85381</v>
      </c>
      <c r="L43" s="27"/>
      <c r="M43" s="27">
        <v>73983</v>
      </c>
    </row>
    <row r="44" spans="1:24" ht="23.85" customHeight="1">
      <c r="E44" s="25" t="s">
        <v>87</v>
      </c>
      <c r="G44" s="70"/>
      <c r="H44" s="89"/>
      <c r="I44" s="89">
        <v>121042</v>
      </c>
      <c r="J44" s="89"/>
      <c r="K44" s="89"/>
      <c r="L44" s="89"/>
      <c r="M44" s="89">
        <v>100386</v>
      </c>
    </row>
    <row r="45" spans="1:24" ht="23.85" customHeight="1">
      <c r="E45" s="25" t="s">
        <v>78</v>
      </c>
      <c r="G45" s="25">
        <f>SUM(G42:G44)</f>
        <v>93961</v>
      </c>
      <c r="I45" s="25">
        <f>SUM(I42:I44)</f>
        <v>268487</v>
      </c>
      <c r="K45" s="25">
        <f>SUM(K42:K44)</f>
        <v>86413</v>
      </c>
      <c r="M45" s="25">
        <f>SUM(M42:M44)</f>
        <v>204805</v>
      </c>
    </row>
    <row r="46" spans="1:24" ht="23.85" customHeight="1" thickBot="1">
      <c r="E46" s="25" t="s">
        <v>77</v>
      </c>
      <c r="G46" s="36">
        <f t="shared" ref="G46:M46" si="0">+G31-G45</f>
        <v>86431</v>
      </c>
      <c r="H46" s="36">
        <f t="shared" si="0"/>
        <v>0</v>
      </c>
      <c r="I46" s="36">
        <f t="shared" si="0"/>
        <v>0</v>
      </c>
      <c r="J46" s="36">
        <f t="shared" si="0"/>
        <v>0</v>
      </c>
      <c r="K46" s="36">
        <f t="shared" si="0"/>
        <v>55701</v>
      </c>
      <c r="L46" s="36">
        <f t="shared" si="0"/>
        <v>0</v>
      </c>
      <c r="M46" s="36">
        <f t="shared" si="0"/>
        <v>0</v>
      </c>
    </row>
    <row r="47" spans="1:24" ht="23.85" customHeight="1" thickTop="1"/>
  </sheetData>
  <mergeCells count="3">
    <mergeCell ref="G7:I7"/>
    <mergeCell ref="O7:S7"/>
    <mergeCell ref="U7:X7"/>
  </mergeCells>
  <pageMargins left="0.6889763779527559" right="0" top="0.42" bottom="0.36" header="0.44" footer="0"/>
  <pageSetup paperSize="9" scale="9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14"/>
  </sheetPr>
  <dimension ref="A1:W42"/>
  <sheetViews>
    <sheetView view="pageBreakPreview" topLeftCell="A4" zoomScale="90" zoomScaleSheetLayoutView="90" workbookViewId="0">
      <pane xSplit="4" ySplit="5" topLeftCell="E12" activePane="bottomRight" state="frozen"/>
      <selection activeCell="R21" sqref="R21"/>
      <selection pane="topRight" activeCell="R21" sqref="R21"/>
      <selection pane="bottomLeft" activeCell="R21" sqref="R21"/>
      <selection pane="bottomRight" activeCell="R21" sqref="R21"/>
    </sheetView>
  </sheetViews>
  <sheetFormatPr defaultColWidth="12" defaultRowHeight="23.85" customHeight="1"/>
  <cols>
    <col min="1" max="3" width="3" style="113" customWidth="1"/>
    <col min="4" max="4" width="41.5" style="113" customWidth="1"/>
    <col min="5" max="5" width="9.1640625" style="113" customWidth="1"/>
    <col min="6" max="6" width="1.83203125" style="113" customWidth="1"/>
    <col min="7" max="7" width="12.83203125" style="113" customWidth="1"/>
    <col min="8" max="8" width="1.83203125" style="113" customWidth="1"/>
    <col min="9" max="9" width="12.83203125" style="113" customWidth="1"/>
    <col min="10" max="10" width="1.83203125" style="113" customWidth="1"/>
    <col min="11" max="11" width="12.83203125" style="113" customWidth="1"/>
    <col min="12" max="12" width="1.83203125" style="113" customWidth="1"/>
    <col min="13" max="13" width="12.83203125" style="113" customWidth="1"/>
    <col min="14" max="14" width="4.1640625" style="113" customWidth="1"/>
    <col min="15" max="18" width="13.5" style="113" customWidth="1"/>
    <col min="19" max="19" width="3" style="113" customWidth="1"/>
    <col min="20" max="23" width="12.83203125" style="113" customWidth="1"/>
    <col min="24" max="16384" width="12" style="113"/>
  </cols>
  <sheetData>
    <row r="1" spans="1:23" ht="23.85" customHeight="1">
      <c r="M1" s="114" t="s">
        <v>50</v>
      </c>
    </row>
    <row r="2" spans="1:23" ht="23.85" customHeight="1">
      <c r="M2" s="114" t="s">
        <v>51</v>
      </c>
    </row>
    <row r="3" spans="1:23" ht="23.85" customHeight="1">
      <c r="A3" s="115" t="s">
        <v>24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</row>
    <row r="4" spans="1:23" ht="23.85" customHeight="1">
      <c r="A4" s="117" t="s">
        <v>105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</row>
    <row r="5" spans="1:23" ht="23.85" customHeight="1">
      <c r="A5" s="118" t="str">
        <f>+กำไรขาดทุน9.เดือน!A5</f>
        <v>สำหรับงวดเก้าเดือนสิ้นสุดวันที่ 30 กันยายน 2555 และ 2554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</row>
    <row r="6" spans="1:23" ht="23.25" customHeight="1">
      <c r="E6" s="119"/>
      <c r="G6" s="120" t="s">
        <v>49</v>
      </c>
      <c r="H6" s="120"/>
      <c r="I6" s="120"/>
      <c r="J6" s="120"/>
      <c r="K6" s="120"/>
      <c r="L6" s="120"/>
      <c r="M6" s="120"/>
      <c r="O6" s="383" t="s">
        <v>89</v>
      </c>
      <c r="P6" s="384"/>
      <c r="Q6" s="384"/>
      <c r="R6" s="385"/>
      <c r="S6" s="25"/>
      <c r="T6" s="383" t="s">
        <v>90</v>
      </c>
      <c r="U6" s="384"/>
      <c r="V6" s="384"/>
      <c r="W6" s="385"/>
    </row>
    <row r="7" spans="1:23" ht="23.25" customHeight="1">
      <c r="E7" s="119"/>
      <c r="G7" s="367" t="s">
        <v>1</v>
      </c>
      <c r="H7" s="367"/>
      <c r="I7" s="367"/>
      <c r="K7" s="121" t="s">
        <v>48</v>
      </c>
      <c r="L7" s="121"/>
      <c r="M7" s="121"/>
      <c r="O7" s="85" t="s">
        <v>143</v>
      </c>
      <c r="P7" s="85" t="s">
        <v>144</v>
      </c>
      <c r="Q7" s="85" t="s">
        <v>145</v>
      </c>
      <c r="R7" s="86" t="s">
        <v>88</v>
      </c>
      <c r="S7" s="25"/>
      <c r="T7" s="85" t="str">
        <f>+O7</f>
        <v>Q1/2555</v>
      </c>
      <c r="U7" s="85" t="str">
        <f>+P7</f>
        <v>Q2/2555</v>
      </c>
      <c r="V7" s="85" t="s">
        <v>145</v>
      </c>
      <c r="W7" s="85" t="s">
        <v>88</v>
      </c>
    </row>
    <row r="8" spans="1:23" ht="23.25" customHeight="1">
      <c r="E8" s="122" t="s">
        <v>67</v>
      </c>
      <c r="G8" s="123">
        <v>2555</v>
      </c>
      <c r="H8" s="124"/>
      <c r="I8" s="123">
        <v>2554</v>
      </c>
      <c r="J8" s="125"/>
      <c r="K8" s="123">
        <v>2555</v>
      </c>
      <c r="L8" s="126"/>
      <c r="M8" s="123">
        <v>2554</v>
      </c>
    </row>
    <row r="9" spans="1:23" ht="25.5" customHeight="1">
      <c r="E9" s="119"/>
      <c r="G9" s="127"/>
      <c r="H9" s="127"/>
      <c r="I9" s="127"/>
      <c r="J9" s="127"/>
      <c r="K9" s="127"/>
      <c r="L9" s="127"/>
      <c r="M9" s="127"/>
    </row>
    <row r="10" spans="1:23" ht="25.5" customHeight="1">
      <c r="A10" s="128" t="s">
        <v>103</v>
      </c>
      <c r="G10" s="129">
        <f>+กำไรขาดทุน9.เดือน!G28</f>
        <v>193165</v>
      </c>
      <c r="H10" s="129"/>
      <c r="I10" s="129">
        <f>+กำไรขาดทุน9.เดือน!I28</f>
        <v>290729</v>
      </c>
      <c r="J10" s="129"/>
      <c r="K10" s="129">
        <f>+กำไรขาดทุน9.เดือน!K28</f>
        <v>142114</v>
      </c>
      <c r="L10" s="129"/>
      <c r="M10" s="129">
        <f>+กำไรขาดทุน9.เดือน!M28</f>
        <v>204805</v>
      </c>
      <c r="O10" s="113">
        <v>1032</v>
      </c>
      <c r="P10" s="19">
        <v>85381</v>
      </c>
      <c r="Q10" s="19">
        <f>+K10-O10-P10</f>
        <v>55701</v>
      </c>
      <c r="R10" s="19">
        <f>+Q10-'กำไรเบ็ดเสร็จ9เดือน (ต่อ)'!K10</f>
        <v>-171201</v>
      </c>
      <c r="T10" s="23">
        <v>53414</v>
      </c>
      <c r="U10" s="23">
        <v>51922</v>
      </c>
      <c r="V10" s="23">
        <f>+G10-T10-U10</f>
        <v>87829</v>
      </c>
      <c r="W10" s="23">
        <f>+V10-'กำไรเบ็ดเสร็จ9เดือน (ต่อ)'!G10</f>
        <v>-168259</v>
      </c>
    </row>
    <row r="11" spans="1:23" ht="25.5" customHeight="1">
      <c r="A11" s="128" t="s">
        <v>106</v>
      </c>
      <c r="G11" s="129"/>
      <c r="H11" s="129"/>
      <c r="I11" s="129"/>
      <c r="J11" s="129"/>
      <c r="K11" s="129"/>
      <c r="L11" s="129"/>
      <c r="M11" s="129"/>
      <c r="P11" s="19"/>
      <c r="Q11" s="19"/>
      <c r="R11" s="19"/>
      <c r="T11" s="23"/>
      <c r="U11" s="23"/>
      <c r="V11" s="23"/>
      <c r="W11" s="23"/>
    </row>
    <row r="12" spans="1:23" ht="25.5" customHeight="1">
      <c r="B12" s="128" t="s">
        <v>107</v>
      </c>
      <c r="G12" s="129"/>
      <c r="H12" s="129"/>
      <c r="I12" s="129"/>
      <c r="J12" s="129"/>
      <c r="K12" s="129"/>
      <c r="L12" s="129"/>
      <c r="M12" s="129"/>
      <c r="P12" s="19"/>
      <c r="Q12" s="19"/>
      <c r="R12" s="19"/>
      <c r="T12" s="23"/>
      <c r="U12" s="23"/>
      <c r="V12" s="23"/>
      <c r="W12" s="23"/>
    </row>
    <row r="13" spans="1:23" ht="25.5" customHeight="1">
      <c r="B13" s="128"/>
      <c r="C13" s="113" t="s">
        <v>108</v>
      </c>
      <c r="G13" s="129" t="e">
        <f>+#REF!</f>
        <v>#REF!</v>
      </c>
      <c r="H13" s="129"/>
      <c r="I13" s="129" t="e">
        <f>+#REF!</f>
        <v>#REF!</v>
      </c>
      <c r="J13" s="129"/>
      <c r="K13" s="129">
        <v>0</v>
      </c>
      <c r="L13" s="129"/>
      <c r="M13" s="129">
        <v>0</v>
      </c>
      <c r="O13" s="19">
        <v>0</v>
      </c>
      <c r="P13" s="19">
        <f>+K13-O13</f>
        <v>0</v>
      </c>
      <c r="Q13" s="19">
        <f>+K13-O13-P13</f>
        <v>0</v>
      </c>
      <c r="R13" s="19">
        <f>+Q13-'กำไรเบ็ดเสร็จ9เดือน (ต่อ)'!K12</f>
        <v>0</v>
      </c>
      <c r="T13" s="23">
        <v>-2573</v>
      </c>
      <c r="U13" s="23">
        <v>2168</v>
      </c>
      <c r="V13" s="23" t="e">
        <f>+G13-T13-U13</f>
        <v>#REF!</v>
      </c>
      <c r="W13" s="23" t="e">
        <f>+V13-'กำไรเบ็ดเสร็จ9เดือน (ต่อ)'!G12</f>
        <v>#REF!</v>
      </c>
    </row>
    <row r="14" spans="1:23" ht="25.5" customHeight="1">
      <c r="B14" s="128" t="s">
        <v>150</v>
      </c>
      <c r="E14" s="130">
        <v>8</v>
      </c>
      <c r="G14" s="129" t="e">
        <f>+#REF!</f>
        <v>#REF!</v>
      </c>
      <c r="H14" s="129"/>
      <c r="I14" s="129" t="e">
        <f>+#REF!</f>
        <v>#REF!</v>
      </c>
      <c r="J14" s="129"/>
      <c r="K14" s="129">
        <v>143498</v>
      </c>
      <c r="L14" s="129"/>
      <c r="M14" s="129" t="e">
        <f>+#REF!</f>
        <v>#REF!</v>
      </c>
      <c r="O14" s="113">
        <v>55759</v>
      </c>
      <c r="P14" s="19">
        <v>-14320</v>
      </c>
      <c r="Q14" s="19">
        <f>+K14-O14-P14</f>
        <v>102059</v>
      </c>
      <c r="R14" s="19">
        <f>+Q14-'กำไรเบ็ดเสร็จ9เดือน (ต่อ)'!K14</f>
        <v>56644</v>
      </c>
      <c r="T14" s="23">
        <v>55759</v>
      </c>
      <c r="U14" s="23">
        <v>-14320</v>
      </c>
      <c r="V14" s="23" t="e">
        <f>+G14-T14-U14</f>
        <v>#REF!</v>
      </c>
      <c r="W14" s="23" t="e">
        <f>+V14-'กำไรเบ็ดเสร็จ9เดือน (ต่อ)'!G14</f>
        <v>#REF!</v>
      </c>
    </row>
    <row r="15" spans="1:23" ht="25.5" customHeight="1">
      <c r="A15" s="113" t="s">
        <v>121</v>
      </c>
      <c r="B15" s="128"/>
      <c r="G15" s="131" t="e">
        <f>SUM(G13:G14)</f>
        <v>#REF!</v>
      </c>
      <c r="H15" s="129"/>
      <c r="I15" s="131" t="e">
        <f>SUM(I13:I14)</f>
        <v>#REF!</v>
      </c>
      <c r="J15" s="129"/>
      <c r="K15" s="131">
        <f>SUM(K13:K14)</f>
        <v>143498</v>
      </c>
      <c r="L15" s="129"/>
      <c r="M15" s="131" t="e">
        <f>SUM(M13:M14)</f>
        <v>#REF!</v>
      </c>
      <c r="O15" s="131">
        <f>SUM(O13:O14)</f>
        <v>55759</v>
      </c>
      <c r="P15" s="131">
        <f>SUM(P13:P14)</f>
        <v>-14320</v>
      </c>
      <c r="Q15" s="131">
        <f>SUM(Q13:Q14)</f>
        <v>102059</v>
      </c>
      <c r="R15" s="131">
        <f>SUM(R13:R14)</f>
        <v>56644</v>
      </c>
      <c r="T15" s="131">
        <f>SUM(T13:T14)</f>
        <v>53186</v>
      </c>
      <c r="U15" s="131">
        <f>SUM(U13:U14)</f>
        <v>-12152</v>
      </c>
      <c r="V15" s="131" t="e">
        <f>SUM(V13:V14)</f>
        <v>#REF!</v>
      </c>
      <c r="W15" s="131" t="e">
        <f>SUM(W13:W14)</f>
        <v>#REF!</v>
      </c>
    </row>
    <row r="16" spans="1:23" ht="25.5" customHeight="1">
      <c r="B16" s="128"/>
      <c r="G16" s="129"/>
      <c r="H16" s="129"/>
      <c r="I16" s="129"/>
      <c r="J16" s="129"/>
      <c r="K16" s="129"/>
      <c r="L16" s="129"/>
      <c r="M16" s="129"/>
    </row>
    <row r="17" spans="1:23" ht="25.5" customHeight="1" thickBot="1">
      <c r="A17" s="128" t="s">
        <v>109</v>
      </c>
      <c r="G17" s="132" t="e">
        <f>+G10+G15</f>
        <v>#REF!</v>
      </c>
      <c r="H17" s="129"/>
      <c r="I17" s="132" t="e">
        <f>+I10+I15</f>
        <v>#REF!</v>
      </c>
      <c r="J17" s="129"/>
      <c r="K17" s="132">
        <f>+K10+K15</f>
        <v>285612</v>
      </c>
      <c r="L17" s="129"/>
      <c r="M17" s="132" t="e">
        <f>+M10+M15</f>
        <v>#REF!</v>
      </c>
      <c r="O17" s="132">
        <f>+O10+O15</f>
        <v>56791</v>
      </c>
      <c r="P17" s="132">
        <f>+P10+P15</f>
        <v>71061</v>
      </c>
      <c r="Q17" s="132">
        <f>+Q10+Q15</f>
        <v>157760</v>
      </c>
      <c r="R17" s="132">
        <f>+R10+R15</f>
        <v>-114557</v>
      </c>
      <c r="T17" s="132">
        <f>+T10+T15</f>
        <v>106600</v>
      </c>
      <c r="U17" s="132">
        <f>+U10+U15</f>
        <v>39770</v>
      </c>
      <c r="V17" s="132" t="e">
        <f>+V10+V15</f>
        <v>#REF!</v>
      </c>
      <c r="W17" s="132" t="e">
        <f>+W10+W15</f>
        <v>#REF!</v>
      </c>
    </row>
    <row r="18" spans="1:23" ht="25.5" customHeight="1" thickTop="1">
      <c r="A18" s="128"/>
      <c r="G18" s="129"/>
      <c r="H18" s="129"/>
      <c r="I18" s="129"/>
      <c r="J18" s="129"/>
      <c r="K18" s="129"/>
      <c r="L18" s="129"/>
      <c r="M18" s="129"/>
    </row>
    <row r="19" spans="1:23" ht="25.5" customHeight="1">
      <c r="A19" s="113" t="s">
        <v>110</v>
      </c>
    </row>
    <row r="20" spans="1:23" ht="25.5" customHeight="1">
      <c r="A20" s="128"/>
      <c r="B20" s="113" t="s">
        <v>100</v>
      </c>
      <c r="G20" s="129" t="e">
        <f>+G17-G21</f>
        <v>#REF!</v>
      </c>
      <c r="H20" s="119"/>
      <c r="I20" s="129" t="e">
        <f>+I17-I21</f>
        <v>#REF!</v>
      </c>
      <c r="K20" s="129">
        <f>+K17</f>
        <v>285612</v>
      </c>
      <c r="M20" s="129" t="e">
        <f>+M17</f>
        <v>#REF!</v>
      </c>
      <c r="O20" s="113">
        <v>56791</v>
      </c>
      <c r="P20" s="19">
        <v>71061</v>
      </c>
      <c r="Q20" s="19">
        <f>+K20-O20-P20</f>
        <v>157760</v>
      </c>
      <c r="R20" s="19">
        <f>+Q20-'กำไรเบ็ดเสร็จ9เดือน (ต่อ)'!K23</f>
        <v>-105474</v>
      </c>
      <c r="T20" s="113">
        <v>97037</v>
      </c>
      <c r="U20" s="23">
        <v>37958</v>
      </c>
      <c r="V20" s="23" t="e">
        <f>+G20-T20-U20</f>
        <v>#REF!</v>
      </c>
      <c r="W20" s="23" t="e">
        <f>+V20-'กำไรเบ็ดเสร็จ9เดือน (ต่อ)'!G23</f>
        <v>#REF!</v>
      </c>
    </row>
    <row r="21" spans="1:23" ht="25.5" customHeight="1">
      <c r="A21" s="128"/>
      <c r="B21" s="113" t="s">
        <v>101</v>
      </c>
      <c r="G21" s="141">
        <f>+กำไรขาดทุน9.เดือน!G32</f>
        <v>12773</v>
      </c>
      <c r="I21" s="141">
        <f>+กำไรขาดทุน9.เดือน!I32</f>
        <v>22242</v>
      </c>
      <c r="K21" s="141">
        <v>0</v>
      </c>
      <c r="M21" s="141">
        <v>0</v>
      </c>
      <c r="O21" s="141">
        <v>0</v>
      </c>
      <c r="P21" s="141">
        <f>+K21-O21</f>
        <v>0</v>
      </c>
      <c r="Q21" s="141">
        <v>0</v>
      </c>
      <c r="R21" s="141">
        <f>+Q21-'กำไรเบ็ดเสร็จ9เดือน (ต่อ)'!K24</f>
        <v>0</v>
      </c>
      <c r="T21" s="134">
        <v>9563</v>
      </c>
      <c r="U21" s="22">
        <v>1812</v>
      </c>
      <c r="V21" s="22">
        <f>+G21-T21-U21</f>
        <v>1398</v>
      </c>
      <c r="W21" s="22">
        <f>+V21-'กำไรเบ็ดเสร็จ9เดือน (ต่อ)'!G24</f>
        <v>-5388</v>
      </c>
    </row>
    <row r="22" spans="1:23" ht="25.5" customHeight="1" thickBot="1">
      <c r="A22" s="128"/>
      <c r="G22" s="132" t="e">
        <f>SUM(G20:G21)</f>
        <v>#REF!</v>
      </c>
      <c r="I22" s="132" t="e">
        <f>SUM(I20:I21)</f>
        <v>#REF!</v>
      </c>
      <c r="K22" s="132">
        <f>SUM(K20:K21)</f>
        <v>285612</v>
      </c>
      <c r="M22" s="132" t="e">
        <f>SUM(M20:M21)</f>
        <v>#REF!</v>
      </c>
      <c r="O22" s="132">
        <f>SUM(O20:O21)</f>
        <v>56791</v>
      </c>
      <c r="P22" s="132">
        <f>SUM(P20:P21)</f>
        <v>71061</v>
      </c>
      <c r="Q22" s="132">
        <f>SUM(Q20:Q21)</f>
        <v>157760</v>
      </c>
      <c r="R22" s="132">
        <f>SUM(R20:R21)</f>
        <v>-105474</v>
      </c>
      <c r="T22" s="132">
        <f>SUM(T20:T21)</f>
        <v>106600</v>
      </c>
      <c r="U22" s="132">
        <f>SUM(U20:U21)</f>
        <v>39770</v>
      </c>
      <c r="V22" s="132" t="e">
        <f>SUM(V20:V21)</f>
        <v>#REF!</v>
      </c>
      <c r="W22" s="132" t="e">
        <f>SUM(W20:W21)</f>
        <v>#REF!</v>
      </c>
    </row>
    <row r="23" spans="1:23" ht="23.85" customHeight="1" thickTop="1"/>
    <row r="32" spans="1:23" ht="31.5" customHeight="1"/>
    <row r="33" spans="1:13" ht="30.75" customHeight="1"/>
    <row r="34" spans="1:13" ht="31.5" customHeight="1">
      <c r="A34" s="133" t="s">
        <v>54</v>
      </c>
      <c r="B34" s="128"/>
    </row>
    <row r="35" spans="1:13" ht="23.85" customHeight="1">
      <c r="A35" s="128"/>
      <c r="B35" s="128"/>
      <c r="G35" s="87" t="e">
        <f>+G17-G22</f>
        <v>#REF!</v>
      </c>
      <c r="H35" s="87"/>
      <c r="I35" s="87" t="e">
        <f>+I17-I22</f>
        <v>#REF!</v>
      </c>
      <c r="J35" s="87"/>
      <c r="K35" s="87">
        <f>+K17-K22</f>
        <v>0</v>
      </c>
      <c r="L35" s="87"/>
      <c r="M35" s="87" t="e">
        <f>+M17-M22</f>
        <v>#REF!</v>
      </c>
    </row>
    <row r="36" spans="1:13" ht="27" customHeight="1"/>
    <row r="37" spans="1:13" ht="23.85" customHeight="1">
      <c r="E37" s="113" t="s">
        <v>85</v>
      </c>
      <c r="G37" s="25"/>
      <c r="H37" s="25"/>
      <c r="I37" s="25"/>
      <c r="J37" s="25"/>
      <c r="K37" s="25"/>
      <c r="L37" s="25"/>
      <c r="M37" s="25"/>
    </row>
    <row r="38" spans="1:13" ht="23.85" customHeight="1">
      <c r="E38" s="113" t="s">
        <v>86</v>
      </c>
      <c r="G38" s="27"/>
      <c r="H38" s="27"/>
      <c r="I38" s="27"/>
      <c r="J38" s="27"/>
      <c r="K38" s="27"/>
      <c r="L38" s="27"/>
      <c r="M38" s="27"/>
    </row>
    <row r="39" spans="1:13" ht="23.85" customHeight="1">
      <c r="E39" s="113" t="s">
        <v>87</v>
      </c>
      <c r="G39" s="70"/>
      <c r="H39" s="89"/>
      <c r="I39" s="89"/>
      <c r="J39" s="89"/>
      <c r="K39" s="89"/>
      <c r="L39" s="89"/>
      <c r="M39" s="89"/>
    </row>
    <row r="40" spans="1:13" ht="23.85" customHeight="1">
      <c r="E40" s="113" t="s">
        <v>78</v>
      </c>
      <c r="G40" s="113">
        <f>SUM(G37:G39)</f>
        <v>0</v>
      </c>
      <c r="I40" s="113">
        <f>SUM(I37:I39)</f>
        <v>0</v>
      </c>
      <c r="K40" s="113">
        <f>SUM(K37:K39)</f>
        <v>0</v>
      </c>
      <c r="M40" s="113">
        <f>SUM(M37:M39)</f>
        <v>0</v>
      </c>
    </row>
    <row r="41" spans="1:13" ht="23.85" customHeight="1" thickBot="1">
      <c r="E41" s="113" t="s">
        <v>77</v>
      </c>
      <c r="G41" s="135">
        <f>+G40-G10</f>
        <v>-193165</v>
      </c>
      <c r="H41" s="135">
        <f>+H40-H10</f>
        <v>0</v>
      </c>
      <c r="I41" s="135" t="e">
        <f>+I40-I20</f>
        <v>#REF!</v>
      </c>
      <c r="J41" s="135">
        <f>+J40-J10</f>
        <v>0</v>
      </c>
      <c r="K41" s="135">
        <f>+K40-K10</f>
        <v>-142114</v>
      </c>
      <c r="L41" s="135">
        <f>+L40-L10</f>
        <v>0</v>
      </c>
      <c r="M41" s="135">
        <f>+M40-M10</f>
        <v>-204805</v>
      </c>
    </row>
    <row r="42" spans="1:13" ht="23.85" customHeight="1" thickTop="1"/>
  </sheetData>
  <mergeCells count="3">
    <mergeCell ref="O6:R6"/>
    <mergeCell ref="T6:W6"/>
    <mergeCell ref="G7:I7"/>
  </mergeCells>
  <pageMargins left="0.70866141732283472" right="0" top="0.38" bottom="0.33" header="0.5" footer="0"/>
  <pageSetup paperSize="9" scale="9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indexed="11"/>
  </sheetPr>
  <dimension ref="A1:P145"/>
  <sheetViews>
    <sheetView view="pageBreakPreview" topLeftCell="A4" zoomScale="55" zoomScaleSheetLayoutView="55" workbookViewId="0">
      <pane xSplit="4" ySplit="5" topLeftCell="E9" activePane="bottomRight" state="frozen"/>
      <selection activeCell="D37" sqref="D37"/>
      <selection pane="topRight" activeCell="D37" sqref="D37"/>
      <selection pane="bottomLeft" activeCell="D37" sqref="D37"/>
      <selection pane="bottomRight" activeCell="E10" sqref="E10"/>
    </sheetView>
  </sheetViews>
  <sheetFormatPr defaultColWidth="12" defaultRowHeight="21" customHeight="1"/>
  <cols>
    <col min="1" max="3" width="3" style="6" customWidth="1"/>
    <col min="4" max="4" width="65.83203125" style="6" customWidth="1"/>
    <col min="5" max="5" width="15.5" style="6" customWidth="1"/>
    <col min="6" max="6" width="1.83203125" style="6" customWidth="1"/>
    <col min="7" max="7" width="15.5" style="6" customWidth="1"/>
    <col min="8" max="8" width="1.83203125" style="6" customWidth="1"/>
    <col min="9" max="9" width="15.5" style="6" customWidth="1"/>
    <col min="10" max="10" width="1.83203125" style="6" customWidth="1"/>
    <col min="11" max="11" width="15.5" style="110" customWidth="1"/>
    <col min="12" max="12" width="3.5" style="110" customWidth="1"/>
    <col min="13" max="13" width="24.5" style="6" customWidth="1"/>
    <col min="14" max="14" width="4.1640625" style="6" customWidth="1"/>
    <col min="15" max="15" width="3.5" style="6" customWidth="1"/>
    <col min="16" max="16384" width="12" style="6"/>
  </cols>
  <sheetData>
    <row r="1" spans="1:13" ht="22.5" customHeight="1">
      <c r="K1" s="97" t="s">
        <v>50</v>
      </c>
      <c r="L1" s="97"/>
    </row>
    <row r="2" spans="1:13" ht="22.5" customHeight="1">
      <c r="K2" s="97" t="s">
        <v>51</v>
      </c>
      <c r="L2" s="97"/>
    </row>
    <row r="3" spans="1:13" ht="21.75" customHeight="1">
      <c r="A3" s="387" t="s">
        <v>24</v>
      </c>
      <c r="B3" s="387"/>
      <c r="C3" s="387"/>
      <c r="D3" s="387"/>
      <c r="E3" s="387"/>
      <c r="F3" s="387"/>
      <c r="G3" s="387"/>
      <c r="H3" s="387"/>
      <c r="I3" s="387"/>
      <c r="J3" s="387"/>
      <c r="K3" s="387"/>
      <c r="L3" s="49"/>
    </row>
    <row r="4" spans="1:13" ht="21.75" customHeight="1">
      <c r="A4" s="387" t="s">
        <v>175</v>
      </c>
      <c r="B4" s="387"/>
      <c r="C4" s="387"/>
      <c r="D4" s="387"/>
      <c r="E4" s="387"/>
      <c r="F4" s="387"/>
      <c r="G4" s="387"/>
      <c r="H4" s="387"/>
      <c r="I4" s="387"/>
      <c r="J4" s="387"/>
      <c r="K4" s="387"/>
      <c r="L4" s="49"/>
    </row>
    <row r="5" spans="1:13" ht="21.75" customHeight="1">
      <c r="A5" s="387" t="e">
        <f>+#REF!</f>
        <v>#REF!</v>
      </c>
      <c r="B5" s="387"/>
      <c r="C5" s="387"/>
      <c r="D5" s="387"/>
      <c r="E5" s="387"/>
      <c r="F5" s="387"/>
      <c r="G5" s="387"/>
      <c r="H5" s="387"/>
      <c r="I5" s="387"/>
      <c r="J5" s="387"/>
      <c r="K5" s="387"/>
      <c r="L5" s="49"/>
    </row>
    <row r="6" spans="1:13" ht="21.95" customHeight="1">
      <c r="A6" s="106"/>
      <c r="B6" s="49"/>
      <c r="C6" s="49"/>
      <c r="D6" s="49"/>
      <c r="E6" s="388" t="s">
        <v>49</v>
      </c>
      <c r="F6" s="388"/>
      <c r="G6" s="388"/>
      <c r="H6" s="388"/>
      <c r="I6" s="388"/>
      <c r="J6" s="388"/>
      <c r="K6" s="388"/>
      <c r="L6" s="107"/>
    </row>
    <row r="7" spans="1:13" ht="21.95" customHeight="1">
      <c r="A7" s="106"/>
      <c r="B7" s="49"/>
      <c r="C7" s="49"/>
      <c r="D7" s="49"/>
      <c r="E7" s="52" t="s">
        <v>1</v>
      </c>
      <c r="F7" s="52"/>
      <c r="G7" s="52"/>
      <c r="H7" s="50"/>
      <c r="I7" s="389" t="s">
        <v>48</v>
      </c>
      <c r="J7" s="389"/>
      <c r="K7" s="389"/>
      <c r="L7" s="53"/>
    </row>
    <row r="8" spans="1:13" ht="21.95" customHeight="1">
      <c r="A8" s="106"/>
      <c r="B8" s="49"/>
      <c r="C8" s="49"/>
      <c r="D8" s="49"/>
      <c r="E8" s="32">
        <v>2556</v>
      </c>
      <c r="F8" s="53"/>
      <c r="G8" s="32">
        <v>2555</v>
      </c>
      <c r="H8" s="31"/>
      <c r="I8" s="32">
        <f>+E8</f>
        <v>2556</v>
      </c>
      <c r="J8" s="53"/>
      <c r="K8" s="32">
        <f>+G8</f>
        <v>2555</v>
      </c>
      <c r="L8" s="31"/>
    </row>
    <row r="9" spans="1:13" ht="21.6" customHeight="1">
      <c r="A9" s="76" t="s">
        <v>21</v>
      </c>
      <c r="E9" s="7"/>
      <c r="F9" s="7"/>
      <c r="G9" s="7"/>
      <c r="H9" s="7"/>
      <c r="I9" s="7"/>
      <c r="J9" s="7"/>
      <c r="K9" s="11"/>
      <c r="L9" s="11"/>
    </row>
    <row r="10" spans="1:13" ht="21.6" customHeight="1">
      <c r="B10" s="4" t="s">
        <v>55</v>
      </c>
      <c r="E10" s="7">
        <v>24743</v>
      </c>
      <c r="F10" s="7"/>
      <c r="G10" s="7">
        <v>62218</v>
      </c>
      <c r="H10" s="7"/>
      <c r="I10" s="7">
        <v>16075</v>
      </c>
      <c r="J10" s="7"/>
      <c r="K10" s="7">
        <f>+กำไรขาดทุน9เดือน!M29</f>
        <v>222096</v>
      </c>
      <c r="L10" s="7"/>
    </row>
    <row r="11" spans="1:13" ht="21.6" customHeight="1">
      <c r="B11" s="108" t="s">
        <v>119</v>
      </c>
      <c r="E11" s="7"/>
      <c r="F11" s="7"/>
      <c r="G11" s="7"/>
      <c r="H11" s="7"/>
      <c r="I11" s="7"/>
      <c r="J11" s="7"/>
      <c r="K11" s="7"/>
      <c r="L11" s="7"/>
    </row>
    <row r="12" spans="1:13" ht="21.6" customHeight="1">
      <c r="B12" s="5"/>
      <c r="C12" s="6" t="s">
        <v>146</v>
      </c>
      <c r="E12" s="7"/>
      <c r="F12" s="7"/>
      <c r="G12" s="7">
        <v>0</v>
      </c>
      <c r="H12" s="7"/>
      <c r="I12" s="7">
        <v>0</v>
      </c>
      <c r="J12" s="7"/>
      <c r="K12" s="7">
        <v>0</v>
      </c>
      <c r="L12" s="7"/>
      <c r="M12" s="71"/>
    </row>
    <row r="13" spans="1:13" ht="21.6" customHeight="1">
      <c r="B13" s="5"/>
      <c r="C13" s="6" t="s">
        <v>180</v>
      </c>
      <c r="E13" s="7">
        <v>0</v>
      </c>
      <c r="F13" s="7"/>
      <c r="G13" s="7">
        <v>-66</v>
      </c>
      <c r="H13" s="7"/>
      <c r="I13" s="7">
        <v>0</v>
      </c>
      <c r="J13" s="7"/>
      <c r="K13" s="7">
        <v>-180</v>
      </c>
      <c r="L13" s="7"/>
      <c r="M13" s="71"/>
    </row>
    <row r="14" spans="1:13" ht="21.6" customHeight="1">
      <c r="B14" s="5"/>
      <c r="C14" s="6" t="s">
        <v>170</v>
      </c>
      <c r="E14" s="7">
        <v>9215</v>
      </c>
      <c r="F14" s="7"/>
      <c r="G14" s="7">
        <v>3726</v>
      </c>
      <c r="H14" s="7"/>
      <c r="I14" s="7">
        <v>2000</v>
      </c>
      <c r="J14" s="7"/>
      <c r="K14" s="7">
        <v>6082</v>
      </c>
      <c r="L14" s="7"/>
      <c r="M14" s="71"/>
    </row>
    <row r="15" spans="1:13" ht="21.6" customHeight="1">
      <c r="B15" s="5"/>
      <c r="C15" s="6" t="s">
        <v>84</v>
      </c>
      <c r="E15" s="7">
        <v>0</v>
      </c>
      <c r="F15" s="7"/>
      <c r="G15" s="7">
        <v>1476</v>
      </c>
      <c r="H15" s="7"/>
      <c r="I15" s="7">
        <v>0</v>
      </c>
      <c r="J15" s="7"/>
      <c r="K15" s="7">
        <v>0</v>
      </c>
      <c r="L15" s="7"/>
      <c r="M15" s="71"/>
    </row>
    <row r="16" spans="1:13" ht="21.6" customHeight="1">
      <c r="C16" s="5" t="s">
        <v>73</v>
      </c>
      <c r="E16" s="7">
        <v>75449</v>
      </c>
      <c r="F16" s="7"/>
      <c r="G16" s="7">
        <v>57145</v>
      </c>
      <c r="H16" s="7"/>
      <c r="I16" s="7">
        <v>43484</v>
      </c>
      <c r="J16" s="7"/>
      <c r="K16" s="7">
        <v>30617</v>
      </c>
      <c r="L16" s="7"/>
      <c r="M16" s="71"/>
    </row>
    <row r="17" spans="2:15" ht="21.6" customHeight="1">
      <c r="C17" s="4" t="s">
        <v>19</v>
      </c>
      <c r="E17" s="7">
        <v>10761</v>
      </c>
      <c r="F17" s="7"/>
      <c r="G17" s="7">
        <v>8068</v>
      </c>
      <c r="H17" s="7"/>
      <c r="I17" s="7">
        <v>9101</v>
      </c>
      <c r="J17" s="7"/>
      <c r="K17" s="7">
        <v>6568</v>
      </c>
      <c r="L17" s="7"/>
      <c r="M17" s="71"/>
    </row>
    <row r="18" spans="2:15" ht="21.6" customHeight="1">
      <c r="C18" s="4" t="s">
        <v>75</v>
      </c>
      <c r="E18" s="7">
        <v>-4</v>
      </c>
      <c r="F18" s="7"/>
      <c r="G18" s="11">
        <v>-4</v>
      </c>
      <c r="H18" s="7"/>
      <c r="I18" s="11">
        <v>-4</v>
      </c>
      <c r="J18" s="7"/>
      <c r="K18" s="11">
        <v>-4</v>
      </c>
      <c r="L18" s="11"/>
      <c r="M18" s="71"/>
      <c r="N18" s="25"/>
      <c r="O18" s="25"/>
    </row>
    <row r="19" spans="2:15" ht="21.6" customHeight="1">
      <c r="C19" s="4" t="s">
        <v>134</v>
      </c>
      <c r="E19" s="11"/>
      <c r="F19" s="7"/>
      <c r="G19" s="11">
        <v>0</v>
      </c>
      <c r="H19" s="7"/>
      <c r="I19" s="11">
        <v>0</v>
      </c>
      <c r="J19" s="7"/>
      <c r="K19" s="11">
        <v>0</v>
      </c>
      <c r="L19" s="11"/>
      <c r="M19" s="71"/>
      <c r="N19" s="25"/>
      <c r="O19" s="25"/>
    </row>
    <row r="20" spans="2:15" ht="21.6" customHeight="1">
      <c r="C20" s="4" t="s">
        <v>135</v>
      </c>
      <c r="E20" s="7"/>
      <c r="F20" s="7"/>
      <c r="G20" s="11">
        <v>0</v>
      </c>
      <c r="H20" s="7"/>
      <c r="I20" s="11">
        <v>0</v>
      </c>
      <c r="J20" s="7"/>
      <c r="K20" s="11">
        <v>0</v>
      </c>
      <c r="L20" s="11"/>
      <c r="M20" s="71"/>
      <c r="N20" s="25"/>
      <c r="O20" s="25"/>
    </row>
    <row r="21" spans="2:15" ht="21.6" customHeight="1">
      <c r="C21" s="4" t="s">
        <v>81</v>
      </c>
      <c r="E21" s="7"/>
      <c r="F21" s="7"/>
      <c r="G21" s="11">
        <v>0</v>
      </c>
      <c r="H21" s="7"/>
      <c r="I21" s="11">
        <v>0</v>
      </c>
      <c r="J21" s="7"/>
      <c r="K21" s="11">
        <v>0</v>
      </c>
      <c r="L21" s="11"/>
      <c r="M21" s="71"/>
      <c r="N21" s="25"/>
      <c r="O21" s="25"/>
    </row>
    <row r="22" spans="2:15" ht="21.6" customHeight="1">
      <c r="C22" s="4" t="s">
        <v>136</v>
      </c>
      <c r="E22" s="11"/>
      <c r="F22" s="7"/>
      <c r="G22" s="11">
        <v>0</v>
      </c>
      <c r="H22" s="7"/>
      <c r="I22" s="11">
        <v>0</v>
      </c>
      <c r="J22" s="7"/>
      <c r="K22" s="11">
        <v>0</v>
      </c>
      <c r="L22" s="11"/>
      <c r="M22" s="71"/>
      <c r="N22" s="25"/>
      <c r="O22" s="25"/>
    </row>
    <row r="23" spans="2:15" ht="21.6" customHeight="1">
      <c r="C23" s="4" t="s">
        <v>137</v>
      </c>
      <c r="E23" s="11"/>
      <c r="F23" s="7"/>
      <c r="G23" s="11">
        <v>0</v>
      </c>
      <c r="H23" s="7"/>
      <c r="I23" s="11">
        <v>0</v>
      </c>
      <c r="J23" s="7"/>
      <c r="K23" s="11">
        <v>0</v>
      </c>
      <c r="L23" s="11"/>
      <c r="M23" s="71"/>
      <c r="N23" s="25"/>
      <c r="O23" s="25"/>
    </row>
    <row r="24" spans="2:15" ht="21.6" customHeight="1">
      <c r="C24" s="4" t="s">
        <v>138</v>
      </c>
      <c r="E24" s="7"/>
      <c r="F24" s="7"/>
      <c r="G24" s="11">
        <v>0</v>
      </c>
      <c r="H24" s="7"/>
      <c r="I24" s="11">
        <v>0</v>
      </c>
      <c r="J24" s="7"/>
      <c r="K24" s="11">
        <v>0</v>
      </c>
      <c r="L24" s="11"/>
      <c r="M24" s="71"/>
      <c r="N24" s="25"/>
      <c r="O24" s="25"/>
    </row>
    <row r="25" spans="2:15" ht="21.6" customHeight="1">
      <c r="C25" s="4" t="s">
        <v>158</v>
      </c>
      <c r="E25" s="7"/>
      <c r="F25" s="7"/>
      <c r="G25" s="11">
        <v>0</v>
      </c>
      <c r="H25" s="7"/>
      <c r="I25" s="11">
        <v>0</v>
      </c>
      <c r="J25" s="7"/>
      <c r="K25" s="11">
        <v>0</v>
      </c>
      <c r="L25" s="11"/>
      <c r="M25" s="71"/>
      <c r="N25" s="25"/>
      <c r="O25" s="25"/>
    </row>
    <row r="26" spans="2:15" ht="21.6" customHeight="1">
      <c r="C26" s="4" t="s">
        <v>91</v>
      </c>
      <c r="E26" s="7">
        <v>-218</v>
      </c>
      <c r="F26" s="7"/>
      <c r="G26" s="12">
        <v>-61</v>
      </c>
      <c r="H26" s="7"/>
      <c r="I26" s="12">
        <v>-218</v>
      </c>
      <c r="J26" s="7"/>
      <c r="K26" s="11">
        <v>-61</v>
      </c>
      <c r="L26" s="11"/>
    </row>
    <row r="27" spans="2:15" ht="21.6" customHeight="1">
      <c r="C27" s="4" t="s">
        <v>182</v>
      </c>
      <c r="E27" s="7">
        <v>-17166</v>
      </c>
      <c r="F27" s="7"/>
      <c r="G27" s="12">
        <v>0</v>
      </c>
      <c r="H27" s="7"/>
      <c r="I27" s="12">
        <v>-17166</v>
      </c>
      <c r="J27" s="7"/>
      <c r="K27" s="11">
        <v>0</v>
      </c>
      <c r="L27" s="11"/>
    </row>
    <row r="28" spans="2:15" ht="21.6" customHeight="1">
      <c r="C28" s="4" t="s">
        <v>151</v>
      </c>
      <c r="E28" s="7">
        <v>-323</v>
      </c>
      <c r="F28" s="7"/>
      <c r="G28" s="11">
        <v>-484</v>
      </c>
      <c r="H28" s="7"/>
      <c r="I28" s="11">
        <v>-97</v>
      </c>
      <c r="J28" s="7"/>
      <c r="K28" s="11">
        <v>-494</v>
      </c>
      <c r="L28" s="11"/>
    </row>
    <row r="29" spans="2:15" ht="21.6" customHeight="1">
      <c r="C29" s="4" t="s">
        <v>125</v>
      </c>
      <c r="E29" s="7">
        <v>4011</v>
      </c>
      <c r="F29" s="7"/>
      <c r="G29" s="11">
        <v>3721</v>
      </c>
      <c r="H29" s="7"/>
      <c r="I29" s="11">
        <v>3300</v>
      </c>
      <c r="J29" s="151"/>
      <c r="K29" s="11">
        <v>2850</v>
      </c>
      <c r="L29" s="11"/>
    </row>
    <row r="30" spans="2:15" ht="21.6" customHeight="1">
      <c r="C30" s="5" t="s">
        <v>72</v>
      </c>
      <c r="E30" s="7">
        <v>-816</v>
      </c>
      <c r="F30" s="7"/>
      <c r="G30" s="33">
        <v>-23597</v>
      </c>
      <c r="H30" s="9"/>
      <c r="I30" s="12">
        <v>0</v>
      </c>
      <c r="J30" s="9"/>
      <c r="K30" s="12">
        <v>0</v>
      </c>
      <c r="L30" s="12"/>
    </row>
    <row r="31" spans="2:15" ht="21.6" customHeight="1">
      <c r="B31" s="5" t="s">
        <v>30</v>
      </c>
      <c r="C31" s="76"/>
      <c r="E31" s="13"/>
      <c r="F31" s="7"/>
      <c r="G31" s="13"/>
      <c r="H31" s="7"/>
      <c r="I31" s="13"/>
      <c r="J31" s="7"/>
      <c r="K31" s="13"/>
      <c r="L31" s="9"/>
    </row>
    <row r="32" spans="2:15" ht="21.6" customHeight="1">
      <c r="C32" s="76" t="s">
        <v>41</v>
      </c>
      <c r="E32" s="9">
        <f>SUM(E10:E30)</f>
        <v>105652</v>
      </c>
      <c r="F32" s="9"/>
      <c r="G32" s="9">
        <f>SUM(G10:G30)</f>
        <v>112142</v>
      </c>
      <c r="H32" s="9"/>
      <c r="I32" s="9">
        <f>SUM(I10:I30)</f>
        <v>56475</v>
      </c>
      <c r="J32" s="9"/>
      <c r="K32" s="9">
        <f>SUM(K10:K30)</f>
        <v>267474</v>
      </c>
      <c r="L32" s="9"/>
    </row>
    <row r="33" spans="1:16" ht="21.6" customHeight="1">
      <c r="B33" s="6" t="s">
        <v>126</v>
      </c>
      <c r="E33" s="7"/>
      <c r="F33" s="7"/>
      <c r="G33" s="7"/>
      <c r="H33" s="7"/>
      <c r="I33" s="7"/>
      <c r="J33" s="7"/>
      <c r="K33" s="7"/>
      <c r="L33" s="7"/>
    </row>
    <row r="34" spans="1:16" ht="21.6" customHeight="1">
      <c r="D34" s="6" t="s">
        <v>39</v>
      </c>
      <c r="E34" s="7">
        <v>136552</v>
      </c>
      <c r="F34" s="7"/>
      <c r="G34" s="7">
        <v>279140</v>
      </c>
      <c r="H34" s="7"/>
      <c r="I34" s="7">
        <v>137084</v>
      </c>
      <c r="J34" s="7"/>
      <c r="K34" s="7">
        <v>260993</v>
      </c>
      <c r="L34" s="7"/>
      <c r="M34" s="71"/>
    </row>
    <row r="35" spans="1:16" ht="21.6" customHeight="1">
      <c r="D35" s="6" t="s">
        <v>123</v>
      </c>
      <c r="E35" s="7">
        <v>10591</v>
      </c>
      <c r="F35" s="7"/>
      <c r="G35" s="7">
        <v>-6157</v>
      </c>
      <c r="H35" s="7"/>
      <c r="I35" s="7">
        <v>11567</v>
      </c>
      <c r="J35" s="7"/>
      <c r="K35" s="7">
        <v>-4172</v>
      </c>
      <c r="L35" s="7"/>
      <c r="M35" s="71"/>
    </row>
    <row r="36" spans="1:16" ht="21.6" customHeight="1">
      <c r="D36" s="6" t="s">
        <v>40</v>
      </c>
      <c r="E36" s="7">
        <v>-24543</v>
      </c>
      <c r="F36" s="7"/>
      <c r="G36" s="7">
        <v>-98219</v>
      </c>
      <c r="H36" s="7"/>
      <c r="I36" s="7">
        <v>-20021</v>
      </c>
      <c r="J36" s="7"/>
      <c r="K36" s="7">
        <v>-75705</v>
      </c>
      <c r="L36" s="7"/>
      <c r="M36" s="71"/>
    </row>
    <row r="37" spans="1:16" ht="21.6" customHeight="1">
      <c r="D37" s="6" t="s">
        <v>3</v>
      </c>
      <c r="E37" s="7">
        <v>3119</v>
      </c>
      <c r="F37" s="7"/>
      <c r="G37" s="7">
        <v>-17172</v>
      </c>
      <c r="H37" s="7"/>
      <c r="I37" s="7">
        <v>3233</v>
      </c>
      <c r="J37" s="7"/>
      <c r="K37" s="7">
        <v>-8755</v>
      </c>
      <c r="L37" s="7"/>
      <c r="M37" s="7"/>
      <c r="P37" s="7"/>
    </row>
    <row r="38" spans="1:16" ht="21.6" customHeight="1">
      <c r="D38" s="6" t="s">
        <v>32</v>
      </c>
      <c r="E38" s="7">
        <v>-347</v>
      </c>
      <c r="F38" s="7"/>
      <c r="G38" s="7">
        <v>11</v>
      </c>
      <c r="H38" s="7"/>
      <c r="I38" s="7">
        <v>0</v>
      </c>
      <c r="J38" s="7"/>
      <c r="K38" s="7">
        <v>11</v>
      </c>
      <c r="L38" s="7"/>
      <c r="M38" s="150"/>
    </row>
    <row r="39" spans="1:16" ht="21.6" customHeight="1">
      <c r="B39" s="5" t="s">
        <v>114</v>
      </c>
      <c r="E39" s="7"/>
      <c r="F39" s="7"/>
      <c r="G39" s="7"/>
      <c r="H39" s="7"/>
      <c r="I39" s="7"/>
      <c r="J39" s="7"/>
      <c r="K39" s="7"/>
      <c r="L39" s="7"/>
      <c r="M39" s="150"/>
    </row>
    <row r="40" spans="1:16" ht="21.6" customHeight="1">
      <c r="D40" s="6" t="s">
        <v>34</v>
      </c>
      <c r="E40" s="7">
        <v>3764</v>
      </c>
      <c r="F40" s="7"/>
      <c r="G40" s="7">
        <v>17987</v>
      </c>
      <c r="H40" s="7"/>
      <c r="I40" s="7">
        <v>14629</v>
      </c>
      <c r="J40" s="7"/>
      <c r="K40" s="7">
        <v>21041</v>
      </c>
      <c r="L40" s="7"/>
      <c r="M40" s="71"/>
    </row>
    <row r="41" spans="1:16" ht="21.6" customHeight="1">
      <c r="D41" s="6" t="s">
        <v>43</v>
      </c>
      <c r="E41" s="7">
        <v>-66523</v>
      </c>
      <c r="F41" s="7"/>
      <c r="G41" s="7">
        <v>-175031</v>
      </c>
      <c r="H41" s="7"/>
      <c r="I41" s="7">
        <v>-50565</v>
      </c>
      <c r="J41" s="7"/>
      <c r="K41" s="7">
        <v>-154989</v>
      </c>
      <c r="L41" s="7"/>
      <c r="M41" s="71"/>
    </row>
    <row r="42" spans="1:16" ht="21.6" customHeight="1">
      <c r="D42" s="6" t="s">
        <v>9</v>
      </c>
      <c r="E42" s="7">
        <v>-2454</v>
      </c>
      <c r="F42" s="7"/>
      <c r="G42" s="7">
        <v>-1394</v>
      </c>
      <c r="H42" s="7"/>
      <c r="I42" s="7">
        <v>-2157</v>
      </c>
      <c r="J42" s="7"/>
      <c r="K42" s="7">
        <v>-272</v>
      </c>
      <c r="L42" s="7"/>
      <c r="M42" s="7"/>
      <c r="P42" s="7"/>
    </row>
    <row r="43" spans="1:16" ht="21.6" customHeight="1">
      <c r="D43" s="6" t="s">
        <v>33</v>
      </c>
      <c r="E43" s="9">
        <v>260</v>
      </c>
      <c r="F43" s="9"/>
      <c r="G43" s="9">
        <v>6</v>
      </c>
      <c r="H43" s="9"/>
      <c r="I43" s="9">
        <v>260</v>
      </c>
      <c r="J43" s="9"/>
      <c r="K43" s="9">
        <v>6</v>
      </c>
      <c r="L43" s="9"/>
      <c r="M43" s="150"/>
    </row>
    <row r="44" spans="1:16" ht="21.6" customHeight="1">
      <c r="C44" s="153" t="s">
        <v>93</v>
      </c>
      <c r="E44" s="47">
        <v>0</v>
      </c>
      <c r="F44" s="9"/>
      <c r="G44" s="47">
        <v>0</v>
      </c>
      <c r="H44" s="9"/>
      <c r="I44" s="47">
        <v>0</v>
      </c>
      <c r="J44" s="9"/>
      <c r="K44" s="47">
        <v>0</v>
      </c>
      <c r="L44" s="7"/>
      <c r="M44" s="150"/>
    </row>
    <row r="45" spans="1:16" ht="21.6" customHeight="1">
      <c r="B45" s="6" t="s">
        <v>127</v>
      </c>
      <c r="C45" s="5"/>
      <c r="E45" s="10">
        <f>SUM(E32:E44)</f>
        <v>166071</v>
      </c>
      <c r="F45" s="7"/>
      <c r="G45" s="10">
        <f>SUM(G32:G44)</f>
        <v>111313</v>
      </c>
      <c r="H45" s="7"/>
      <c r="I45" s="10">
        <f>SUM(I32:I44)</f>
        <v>150505</v>
      </c>
      <c r="J45" s="7"/>
      <c r="K45" s="10">
        <f>SUM(K32:K44)</f>
        <v>305632</v>
      </c>
      <c r="L45" s="7"/>
      <c r="M45" s="71"/>
    </row>
    <row r="46" spans="1:16" ht="2.25" customHeight="1">
      <c r="A46" s="5"/>
      <c r="E46" s="9"/>
      <c r="F46" s="7"/>
      <c r="G46" s="9"/>
      <c r="H46" s="7"/>
      <c r="I46" s="9"/>
      <c r="J46" s="7"/>
      <c r="K46" s="9"/>
      <c r="L46" s="9"/>
      <c r="M46" s="71"/>
    </row>
    <row r="47" spans="1:16" ht="24.75" customHeight="1">
      <c r="A47" s="5"/>
      <c r="E47" s="9"/>
      <c r="F47" s="7"/>
      <c r="G47" s="9"/>
      <c r="H47" s="7"/>
      <c r="I47" s="9"/>
      <c r="J47" s="7"/>
      <c r="K47" s="9"/>
      <c r="L47" s="9"/>
      <c r="M47" s="71"/>
    </row>
    <row r="48" spans="1:16" ht="27" customHeight="1">
      <c r="A48" s="5"/>
      <c r="E48" s="9"/>
      <c r="F48" s="7"/>
      <c r="G48" s="9"/>
      <c r="H48" s="7"/>
      <c r="I48" s="9"/>
      <c r="J48" s="7"/>
      <c r="K48" s="9"/>
      <c r="L48" s="9"/>
      <c r="M48" s="71"/>
    </row>
    <row r="49" spans="1:13" ht="22.5" customHeight="1">
      <c r="A49" s="74" t="s">
        <v>54</v>
      </c>
      <c r="E49" s="9"/>
      <c r="F49" s="7"/>
      <c r="G49" s="9"/>
      <c r="H49" s="7"/>
      <c r="I49" s="9"/>
      <c r="J49" s="7"/>
      <c r="K49" s="9"/>
      <c r="L49" s="9"/>
      <c r="M49" s="71"/>
    </row>
    <row r="50" spans="1:13" ht="22.5" customHeight="1">
      <c r="B50" s="49"/>
      <c r="C50" s="49"/>
      <c r="D50" s="49"/>
      <c r="E50" s="49"/>
      <c r="F50" s="49"/>
      <c r="G50" s="49"/>
      <c r="H50" s="49"/>
      <c r="I50" s="49"/>
      <c r="J50" s="49"/>
      <c r="K50" s="97" t="s">
        <v>50</v>
      </c>
      <c r="L50" s="97"/>
      <c r="M50" s="71"/>
    </row>
    <row r="51" spans="1:13" ht="18.75" customHeight="1">
      <c r="A51" s="73"/>
      <c r="B51" s="49"/>
      <c r="C51" s="49"/>
      <c r="D51" s="49"/>
      <c r="E51" s="49"/>
      <c r="F51" s="49"/>
      <c r="G51" s="49"/>
      <c r="H51" s="49"/>
      <c r="I51" s="49"/>
      <c r="J51" s="49"/>
      <c r="K51" s="97" t="s">
        <v>51</v>
      </c>
      <c r="L51" s="97"/>
    </row>
    <row r="52" spans="1:13" ht="21.75" customHeight="1">
      <c r="A52" s="387" t="s">
        <v>24</v>
      </c>
      <c r="B52" s="387"/>
      <c r="C52" s="387"/>
      <c r="D52" s="387"/>
      <c r="E52" s="387"/>
      <c r="F52" s="387"/>
      <c r="G52" s="387"/>
      <c r="H52" s="387"/>
      <c r="I52" s="387"/>
      <c r="J52" s="387"/>
      <c r="K52" s="387"/>
      <c r="L52" s="49"/>
    </row>
    <row r="53" spans="1:13" ht="21.75" customHeight="1">
      <c r="A53" s="390" t="s">
        <v>174</v>
      </c>
      <c r="B53" s="390"/>
      <c r="C53" s="390"/>
      <c r="D53" s="390"/>
      <c r="E53" s="390"/>
      <c r="F53" s="390"/>
      <c r="G53" s="390"/>
      <c r="H53" s="390"/>
      <c r="I53" s="390"/>
      <c r="J53" s="390"/>
      <c r="K53" s="390"/>
      <c r="L53" s="49"/>
    </row>
    <row r="54" spans="1:13" ht="21.75" customHeight="1">
      <c r="A54" s="390" t="e">
        <f>+A5</f>
        <v>#REF!</v>
      </c>
      <c r="B54" s="390"/>
      <c r="C54" s="390"/>
      <c r="D54" s="390"/>
      <c r="E54" s="390"/>
      <c r="F54" s="390"/>
      <c r="G54" s="390"/>
      <c r="H54" s="390"/>
      <c r="I54" s="390"/>
      <c r="J54" s="390"/>
      <c r="K54" s="390"/>
      <c r="L54" s="49"/>
    </row>
    <row r="55" spans="1:13" ht="21.95" customHeight="1">
      <c r="A55" s="106"/>
      <c r="B55" s="49"/>
      <c r="C55" s="49"/>
      <c r="D55" s="49"/>
      <c r="E55" s="388" t="s">
        <v>49</v>
      </c>
      <c r="F55" s="388"/>
      <c r="G55" s="388"/>
      <c r="H55" s="388"/>
      <c r="I55" s="388"/>
      <c r="J55" s="388"/>
      <c r="K55" s="388"/>
      <c r="L55" s="107"/>
    </row>
    <row r="56" spans="1:13" ht="21.95" customHeight="1">
      <c r="A56" s="106"/>
      <c r="B56" s="49"/>
      <c r="C56" s="49"/>
      <c r="D56" s="49"/>
      <c r="E56" s="52" t="s">
        <v>1</v>
      </c>
      <c r="F56" s="52"/>
      <c r="G56" s="52"/>
      <c r="H56" s="50"/>
      <c r="I56" s="389" t="str">
        <f>+I7</f>
        <v>งบการเงินเฉพาะกิจการ</v>
      </c>
      <c r="J56" s="389"/>
      <c r="K56" s="389"/>
      <c r="L56" s="53"/>
    </row>
    <row r="57" spans="1:13" ht="21.95" customHeight="1">
      <c r="E57" s="32">
        <f>+E8</f>
        <v>2556</v>
      </c>
      <c r="F57" s="53"/>
      <c r="G57" s="32">
        <f>+G8</f>
        <v>2555</v>
      </c>
      <c r="H57" s="31"/>
      <c r="I57" s="32">
        <f>+I8</f>
        <v>2556</v>
      </c>
      <c r="J57" s="53"/>
      <c r="K57" s="32">
        <f>+K8</f>
        <v>2555</v>
      </c>
      <c r="L57" s="31"/>
    </row>
    <row r="58" spans="1:13" ht="21.6" customHeight="1">
      <c r="C58" s="6" t="s">
        <v>56</v>
      </c>
      <c r="E58" s="7">
        <v>-13217</v>
      </c>
      <c r="F58" s="7"/>
      <c r="G58" s="7">
        <v>-6470</v>
      </c>
      <c r="H58" s="7"/>
      <c r="I58" s="7">
        <v>-11718</v>
      </c>
      <c r="J58" s="7"/>
      <c r="K58" s="7">
        <v>-5045</v>
      </c>
      <c r="L58" s="7"/>
      <c r="M58" s="71"/>
    </row>
    <row r="59" spans="1:13" ht="21.6" customHeight="1">
      <c r="C59" s="6" t="s">
        <v>57</v>
      </c>
      <c r="E59" s="7">
        <v>-880</v>
      </c>
      <c r="F59" s="7"/>
      <c r="G59" s="7">
        <v>-882</v>
      </c>
      <c r="H59" s="7"/>
      <c r="I59" s="7">
        <v>-874</v>
      </c>
      <c r="J59" s="7"/>
      <c r="K59" s="7">
        <v>-840</v>
      </c>
      <c r="L59" s="7"/>
      <c r="M59" s="71"/>
    </row>
    <row r="60" spans="1:13" ht="21.6" customHeight="1">
      <c r="C60" s="6" t="s">
        <v>70</v>
      </c>
      <c r="E60" s="7">
        <v>-2353</v>
      </c>
      <c r="F60" s="7"/>
      <c r="G60" s="7">
        <v>-2573</v>
      </c>
      <c r="H60" s="7"/>
      <c r="I60" s="7">
        <v>0</v>
      </c>
      <c r="J60" s="7"/>
      <c r="K60" s="7">
        <v>0</v>
      </c>
      <c r="L60" s="7"/>
      <c r="M60" s="71"/>
    </row>
    <row r="61" spans="1:13" ht="21.6" customHeight="1">
      <c r="A61" s="5" t="s">
        <v>152</v>
      </c>
      <c r="E61" s="10">
        <f>SUM((E58:E60),E45)</f>
        <v>149621</v>
      </c>
      <c r="F61" s="7"/>
      <c r="G61" s="10">
        <f>SUM((G58:G60),G45)</f>
        <v>101388</v>
      </c>
      <c r="H61" s="7"/>
      <c r="I61" s="10">
        <f>SUM((I58:I60),I45)</f>
        <v>137913</v>
      </c>
      <c r="J61" s="7"/>
      <c r="K61" s="10">
        <f>SUM((K58:K60),K45)</f>
        <v>299747</v>
      </c>
      <c r="L61" s="9"/>
      <c r="M61" s="71"/>
    </row>
    <row r="62" spans="1:13" ht="21.95" customHeight="1">
      <c r="A62" s="5" t="s">
        <v>22</v>
      </c>
      <c r="E62" s="7"/>
      <c r="F62" s="11"/>
      <c r="G62" s="7"/>
      <c r="H62" s="7"/>
      <c r="I62" s="7"/>
      <c r="J62" s="7"/>
      <c r="K62" s="11"/>
      <c r="L62" s="11"/>
    </row>
    <row r="63" spans="1:13" ht="21.95" customHeight="1">
      <c r="A63" s="5"/>
      <c r="B63" s="6" t="s">
        <v>168</v>
      </c>
      <c r="E63" s="7"/>
      <c r="F63" s="11"/>
      <c r="G63" s="7">
        <v>0</v>
      </c>
      <c r="H63" s="7"/>
      <c r="I63" s="7">
        <v>0</v>
      </c>
      <c r="J63" s="7"/>
      <c r="K63" s="11"/>
      <c r="L63" s="11"/>
    </row>
    <row r="64" spans="1:13" ht="21.95" customHeight="1">
      <c r="A64" s="5"/>
      <c r="B64" s="6" t="s">
        <v>172</v>
      </c>
      <c r="E64" s="7"/>
      <c r="F64" s="11"/>
      <c r="G64" s="7">
        <v>0</v>
      </c>
      <c r="H64" s="7"/>
      <c r="I64" s="7">
        <v>0</v>
      </c>
      <c r="J64" s="7"/>
      <c r="K64" s="11"/>
      <c r="L64" s="11"/>
    </row>
    <row r="65" spans="1:13" ht="21.95" customHeight="1">
      <c r="A65" s="5"/>
      <c r="B65" s="6" t="s">
        <v>157</v>
      </c>
      <c r="E65" s="7"/>
      <c r="F65" s="7"/>
      <c r="G65" s="7">
        <v>0</v>
      </c>
      <c r="H65" s="7"/>
      <c r="I65" s="7">
        <v>0</v>
      </c>
      <c r="J65" s="7"/>
      <c r="K65" s="7"/>
      <c r="L65" s="7"/>
      <c r="M65" s="71"/>
    </row>
    <row r="66" spans="1:13" ht="21.95" customHeight="1">
      <c r="A66" s="5"/>
      <c r="B66" s="6" t="s">
        <v>169</v>
      </c>
      <c r="E66" s="7"/>
      <c r="F66" s="11"/>
      <c r="G66" s="7">
        <v>0</v>
      </c>
      <c r="H66" s="7"/>
      <c r="I66" s="7">
        <v>0</v>
      </c>
      <c r="J66" s="7"/>
      <c r="K66" s="11"/>
      <c r="L66" s="11"/>
    </row>
    <row r="67" spans="1:13" ht="21.95" customHeight="1">
      <c r="A67" s="5"/>
      <c r="B67" s="6" t="s">
        <v>171</v>
      </c>
      <c r="E67" s="7"/>
      <c r="F67" s="7"/>
      <c r="G67" s="7">
        <v>0</v>
      </c>
      <c r="H67" s="7"/>
      <c r="I67" s="7">
        <v>0</v>
      </c>
      <c r="J67" s="7"/>
      <c r="K67" s="7"/>
      <c r="L67" s="7"/>
      <c r="M67" s="71"/>
    </row>
    <row r="68" spans="1:13" ht="21.95" customHeight="1">
      <c r="A68" s="5"/>
      <c r="B68" s="6" t="s">
        <v>141</v>
      </c>
      <c r="E68" s="7"/>
      <c r="F68" s="11"/>
      <c r="G68" s="7">
        <v>0</v>
      </c>
      <c r="H68" s="7"/>
      <c r="I68" s="7">
        <v>0</v>
      </c>
      <c r="J68" s="7"/>
      <c r="K68" s="11"/>
      <c r="L68" s="11"/>
    </row>
    <row r="69" spans="1:13" ht="21.95" customHeight="1">
      <c r="A69" s="5"/>
      <c r="B69" s="6" t="s">
        <v>113</v>
      </c>
      <c r="E69" s="9"/>
      <c r="F69" s="9"/>
      <c r="G69" s="9">
        <v>0</v>
      </c>
      <c r="H69" s="9"/>
      <c r="I69" s="9">
        <v>0</v>
      </c>
      <c r="J69" s="9"/>
      <c r="K69" s="9"/>
      <c r="L69" s="9"/>
      <c r="M69" s="71"/>
    </row>
    <row r="70" spans="1:13" ht="21.95" customHeight="1">
      <c r="A70" s="5"/>
      <c r="B70" s="6" t="s">
        <v>42</v>
      </c>
      <c r="E70" s="7">
        <v>-66097</v>
      </c>
      <c r="F70" s="7"/>
      <c r="G70" s="7">
        <v>-76109</v>
      </c>
      <c r="H70" s="7"/>
      <c r="I70" s="7">
        <v>-20253</v>
      </c>
      <c r="J70" s="7"/>
      <c r="K70" s="151">
        <v>-56651</v>
      </c>
      <c r="L70" s="7"/>
    </row>
    <row r="71" spans="1:13" ht="21.95" customHeight="1">
      <c r="A71" s="5"/>
      <c r="B71" s="6" t="s">
        <v>148</v>
      </c>
      <c r="E71" s="9"/>
      <c r="F71" s="7"/>
      <c r="G71" s="7">
        <v>0</v>
      </c>
      <c r="H71" s="7"/>
      <c r="I71" s="7">
        <v>0</v>
      </c>
      <c r="J71" s="7"/>
      <c r="K71" s="151"/>
      <c r="L71" s="7"/>
    </row>
    <row r="72" spans="1:13" ht="21.95" customHeight="1">
      <c r="A72" s="5"/>
      <c r="B72" s="6" t="s">
        <v>80</v>
      </c>
      <c r="E72" s="7">
        <v>-166</v>
      </c>
      <c r="F72" s="7"/>
      <c r="G72" s="7">
        <v>-430</v>
      </c>
      <c r="H72" s="7"/>
      <c r="I72" s="7">
        <v>-166</v>
      </c>
      <c r="J72" s="7"/>
      <c r="K72" s="7">
        <v>-430</v>
      </c>
      <c r="L72" s="7"/>
      <c r="M72" s="71"/>
    </row>
    <row r="73" spans="1:13" ht="21.95" customHeight="1">
      <c r="A73" s="5"/>
      <c r="B73" s="6" t="s">
        <v>124</v>
      </c>
      <c r="E73" s="7">
        <v>0</v>
      </c>
      <c r="F73" s="7"/>
      <c r="G73" s="7">
        <v>-44808</v>
      </c>
      <c r="H73" s="7"/>
      <c r="I73" s="7">
        <v>0</v>
      </c>
      <c r="J73" s="7"/>
      <c r="K73" s="7">
        <v>-44808</v>
      </c>
      <c r="L73" s="7"/>
      <c r="M73" s="71"/>
    </row>
    <row r="74" spans="1:13" ht="21.95" customHeight="1">
      <c r="A74" s="5"/>
      <c r="B74" s="6" t="s">
        <v>36</v>
      </c>
      <c r="E74" s="7">
        <v>481</v>
      </c>
      <c r="F74" s="9"/>
      <c r="G74" s="9">
        <v>511</v>
      </c>
      <c r="H74" s="9"/>
      <c r="I74" s="9">
        <v>481</v>
      </c>
      <c r="J74" s="9"/>
      <c r="K74" s="9">
        <v>511</v>
      </c>
      <c r="L74" s="9"/>
      <c r="M74" s="71"/>
    </row>
    <row r="75" spans="1:13" ht="21.95" customHeight="1">
      <c r="A75" s="5"/>
      <c r="B75" s="6" t="s">
        <v>164</v>
      </c>
      <c r="E75" s="9"/>
      <c r="F75" s="9"/>
      <c r="G75" s="9">
        <v>0</v>
      </c>
      <c r="H75" s="9"/>
      <c r="I75" s="9">
        <v>0</v>
      </c>
      <c r="J75" s="9"/>
      <c r="K75" s="9"/>
      <c r="L75" s="9"/>
      <c r="M75" s="71"/>
    </row>
    <row r="76" spans="1:13" ht="21.95" customHeight="1">
      <c r="A76" s="5"/>
      <c r="B76" s="6" t="s">
        <v>159</v>
      </c>
      <c r="E76" s="7"/>
      <c r="F76" s="9"/>
      <c r="G76" s="9">
        <v>0</v>
      </c>
      <c r="H76" s="9"/>
      <c r="I76" s="9">
        <v>0</v>
      </c>
      <c r="J76" s="9"/>
      <c r="K76" s="9"/>
      <c r="L76" s="9"/>
      <c r="M76" s="75" t="s">
        <v>122</v>
      </c>
    </row>
    <row r="77" spans="1:13" ht="21.95" customHeight="1">
      <c r="A77" s="5"/>
      <c r="B77" s="6" t="s">
        <v>154</v>
      </c>
      <c r="E77" s="7"/>
      <c r="F77" s="9"/>
      <c r="G77" s="9">
        <v>0</v>
      </c>
      <c r="H77" s="9"/>
      <c r="I77" s="9">
        <v>0</v>
      </c>
      <c r="J77" s="9"/>
      <c r="K77" s="9"/>
      <c r="L77" s="9"/>
      <c r="M77" s="71"/>
    </row>
    <row r="78" spans="1:13" ht="21.95" customHeight="1">
      <c r="A78" s="5"/>
      <c r="B78" s="6" t="s">
        <v>136</v>
      </c>
      <c r="E78" s="7"/>
      <c r="F78" s="9"/>
      <c r="G78" s="9">
        <v>0</v>
      </c>
      <c r="H78" s="9"/>
      <c r="I78" s="9">
        <v>0</v>
      </c>
      <c r="J78" s="9"/>
      <c r="K78" s="9"/>
      <c r="L78" s="9"/>
      <c r="M78" s="71"/>
    </row>
    <row r="79" spans="1:13" ht="21.95" customHeight="1">
      <c r="A79" s="5"/>
      <c r="B79" s="6" t="s">
        <v>137</v>
      </c>
      <c r="E79" s="9"/>
      <c r="F79" s="9"/>
      <c r="G79" s="9">
        <v>0</v>
      </c>
      <c r="H79" s="9"/>
      <c r="I79" s="9">
        <v>0</v>
      </c>
      <c r="J79" s="9"/>
      <c r="K79" s="9"/>
      <c r="L79" s="9"/>
      <c r="M79" s="71"/>
    </row>
    <row r="80" spans="1:13" ht="21.95" customHeight="1">
      <c r="A80" s="5"/>
      <c r="B80" s="6" t="s">
        <v>138</v>
      </c>
      <c r="E80" s="7"/>
      <c r="F80" s="9"/>
      <c r="G80" s="9">
        <v>0</v>
      </c>
      <c r="H80" s="9"/>
      <c r="I80" s="9">
        <v>0</v>
      </c>
      <c r="J80" s="9"/>
      <c r="K80" s="9"/>
      <c r="L80" s="9"/>
      <c r="M80" s="71"/>
    </row>
    <row r="81" spans="1:15" ht="21.95" customHeight="1">
      <c r="A81" s="5" t="s">
        <v>79</v>
      </c>
      <c r="E81" s="8">
        <f>SUM(E63:E80)</f>
        <v>-65782</v>
      </c>
      <c r="F81" s="7"/>
      <c r="G81" s="8">
        <f>SUM(G63:G80)</f>
        <v>-120836</v>
      </c>
      <c r="H81" s="7"/>
      <c r="I81" s="8">
        <f>SUM(I63:I80)</f>
        <v>-19938</v>
      </c>
      <c r="J81" s="7"/>
      <c r="K81" s="8">
        <f>SUM(K63:K80)</f>
        <v>-101378</v>
      </c>
      <c r="L81" s="12"/>
      <c r="M81" s="150"/>
    </row>
    <row r="82" spans="1:15" ht="21.95" customHeight="1">
      <c r="A82" s="5" t="s">
        <v>23</v>
      </c>
      <c r="E82" s="7"/>
      <c r="F82" s="7"/>
      <c r="G82" s="7"/>
      <c r="H82" s="7"/>
      <c r="I82" s="7"/>
      <c r="J82" s="7"/>
      <c r="K82" s="7"/>
      <c r="L82" s="7"/>
      <c r="M82" s="71"/>
    </row>
    <row r="83" spans="1:15" ht="21.95" customHeight="1">
      <c r="A83" s="5"/>
      <c r="B83" s="5" t="s">
        <v>120</v>
      </c>
      <c r="C83" s="4"/>
      <c r="E83" s="9">
        <v>-104829</v>
      </c>
      <c r="F83" s="7"/>
      <c r="G83" s="11">
        <v>10728</v>
      </c>
      <c r="H83" s="7"/>
      <c r="I83" s="11">
        <v>-118656</v>
      </c>
      <c r="J83" s="7"/>
      <c r="K83" s="11">
        <v>17447</v>
      </c>
      <c r="L83" s="11"/>
      <c r="M83" s="71"/>
    </row>
    <row r="84" spans="1:15" ht="21.95" customHeight="1">
      <c r="A84" s="5"/>
      <c r="B84" s="4" t="s">
        <v>139</v>
      </c>
      <c r="C84" s="4"/>
      <c r="E84" s="9"/>
      <c r="F84" s="7"/>
      <c r="G84" s="11">
        <v>0</v>
      </c>
      <c r="H84" s="7"/>
      <c r="I84" s="11">
        <v>0</v>
      </c>
      <c r="J84" s="7"/>
      <c r="K84" s="11">
        <v>0</v>
      </c>
      <c r="L84" s="11"/>
      <c r="M84" s="71"/>
    </row>
    <row r="85" spans="1:15" ht="21.95" customHeight="1">
      <c r="A85" s="5"/>
      <c r="B85" s="4" t="s">
        <v>165</v>
      </c>
      <c r="C85" s="4"/>
      <c r="E85" s="9"/>
      <c r="F85" s="7"/>
      <c r="G85" s="11">
        <v>0</v>
      </c>
      <c r="H85" s="7"/>
      <c r="I85" s="11">
        <v>0</v>
      </c>
      <c r="J85" s="7"/>
      <c r="K85" s="11">
        <v>0</v>
      </c>
      <c r="L85" s="11"/>
      <c r="M85" s="71"/>
    </row>
    <row r="86" spans="1:15" ht="21.95" customHeight="1">
      <c r="A86" s="5"/>
      <c r="B86" s="4" t="s">
        <v>166</v>
      </c>
      <c r="C86" s="4"/>
      <c r="E86" s="9"/>
      <c r="F86" s="7"/>
      <c r="G86" s="11"/>
      <c r="H86" s="7"/>
      <c r="I86" s="11"/>
      <c r="J86" s="7"/>
      <c r="K86" s="11"/>
      <c r="L86" s="11"/>
      <c r="M86" s="71"/>
    </row>
    <row r="87" spans="1:15" ht="21.95" customHeight="1">
      <c r="A87" s="5"/>
      <c r="B87" s="4"/>
      <c r="C87" s="4" t="s">
        <v>167</v>
      </c>
      <c r="E87" s="9"/>
      <c r="F87" s="7"/>
      <c r="G87" s="11">
        <v>0</v>
      </c>
      <c r="H87" s="7"/>
      <c r="I87" s="11">
        <v>0</v>
      </c>
      <c r="J87" s="7"/>
      <c r="K87" s="11">
        <v>0</v>
      </c>
      <c r="L87" s="11"/>
      <c r="M87" s="71"/>
    </row>
    <row r="88" spans="1:15" ht="21.95" customHeight="1">
      <c r="A88" s="5"/>
      <c r="B88" s="4" t="s">
        <v>140</v>
      </c>
      <c r="C88" s="4"/>
      <c r="E88" s="9"/>
      <c r="F88" s="7"/>
      <c r="G88" s="11">
        <v>0</v>
      </c>
      <c r="H88" s="7"/>
      <c r="I88" s="11">
        <v>0</v>
      </c>
      <c r="J88" s="7"/>
      <c r="K88" s="11">
        <v>0</v>
      </c>
      <c r="L88" s="11"/>
      <c r="M88" s="71"/>
    </row>
    <row r="89" spans="1:15" ht="21.95" customHeight="1">
      <c r="A89" s="5"/>
      <c r="B89" s="4" t="s">
        <v>133</v>
      </c>
      <c r="C89" s="4"/>
      <c r="E89" s="9"/>
      <c r="F89" s="7"/>
      <c r="G89" s="11">
        <v>0</v>
      </c>
      <c r="H89" s="7"/>
      <c r="I89" s="11">
        <v>0</v>
      </c>
      <c r="J89" s="7"/>
      <c r="K89" s="11">
        <v>0</v>
      </c>
      <c r="L89" s="11"/>
      <c r="M89" s="71"/>
    </row>
    <row r="90" spans="1:15" ht="21.95" customHeight="1">
      <c r="A90" s="6" t="s">
        <v>59</v>
      </c>
      <c r="E90" s="8">
        <f>SUM(E83:E89)</f>
        <v>-104829</v>
      </c>
      <c r="F90" s="7"/>
      <c r="G90" s="8">
        <f>SUM(G83:G89)</f>
        <v>10728</v>
      </c>
      <c r="H90" s="7"/>
      <c r="I90" s="8">
        <f>SUM(I83:I89)</f>
        <v>-118656</v>
      </c>
      <c r="J90" s="7"/>
      <c r="K90" s="8">
        <f>SUM(K83:K89)</f>
        <v>17447</v>
      </c>
      <c r="L90" s="12"/>
    </row>
    <row r="91" spans="1:15" ht="21.95" customHeight="1">
      <c r="A91" s="5" t="s">
        <v>153</v>
      </c>
      <c r="E91" s="7">
        <f>+E61+E81+E90</f>
        <v>-20990</v>
      </c>
      <c r="F91" s="7"/>
      <c r="G91" s="7">
        <f>+G61+G81+G90</f>
        <v>-8720</v>
      </c>
      <c r="H91" s="7"/>
      <c r="I91" s="7">
        <f>+I61+I81+I90</f>
        <v>-681</v>
      </c>
      <c r="J91" s="7"/>
      <c r="K91" s="151">
        <f>+K61++K81+K90</f>
        <v>215816</v>
      </c>
      <c r="L91" s="7"/>
    </row>
    <row r="92" spans="1:15" ht="21.95" customHeight="1">
      <c r="A92" s="5" t="s">
        <v>35</v>
      </c>
      <c r="E92" s="47">
        <f>+งบการเงิน!I10</f>
        <v>52173</v>
      </c>
      <c r="F92" s="7"/>
      <c r="G92" s="47">
        <v>36033</v>
      </c>
      <c r="H92" s="7"/>
      <c r="I92" s="47">
        <f>+งบการเงิน!M10</f>
        <v>20576</v>
      </c>
      <c r="J92" s="7"/>
      <c r="K92" s="47">
        <v>4440</v>
      </c>
      <c r="L92" s="9"/>
      <c r="M92" s="7">
        <f>+E93-งบการเงิน!G10</f>
        <v>7372</v>
      </c>
      <c r="N92" s="6" t="s">
        <v>58</v>
      </c>
      <c r="O92" s="9"/>
    </row>
    <row r="93" spans="1:15" ht="21.95" customHeight="1" thickBot="1">
      <c r="A93" s="5" t="s">
        <v>178</v>
      </c>
      <c r="E93" s="158">
        <f>SUM(E91:E92)</f>
        <v>31183</v>
      </c>
      <c r="F93" s="7"/>
      <c r="G93" s="48">
        <f>SUM(G91:G92)</f>
        <v>27313</v>
      </c>
      <c r="H93" s="7"/>
      <c r="I93" s="48">
        <f>SUM(I91:I92)</f>
        <v>19895</v>
      </c>
      <c r="J93" s="7"/>
      <c r="K93" s="48">
        <f>SUM(K91:K92)</f>
        <v>220256</v>
      </c>
      <c r="L93" s="12"/>
      <c r="M93" s="155">
        <f>+G93-27313</f>
        <v>0</v>
      </c>
      <c r="N93" s="6" t="s">
        <v>58</v>
      </c>
      <c r="O93" s="9"/>
    </row>
    <row r="94" spans="1:15" ht="16.5" customHeight="1" thickTop="1">
      <c r="A94" s="5"/>
      <c r="E94" s="9"/>
      <c r="F94" s="7"/>
      <c r="G94" s="12"/>
      <c r="H94" s="7"/>
      <c r="I94" s="12"/>
      <c r="J94" s="7"/>
      <c r="K94" s="12"/>
      <c r="L94" s="12"/>
      <c r="M94" s="7">
        <f>+I93-งบการเงิน!K10</f>
        <v>2590</v>
      </c>
      <c r="N94" s="6" t="s">
        <v>58</v>
      </c>
    </row>
    <row r="95" spans="1:15" ht="10.5" customHeight="1">
      <c r="A95" s="5"/>
      <c r="E95" s="9"/>
      <c r="F95" s="7"/>
      <c r="G95" s="12"/>
      <c r="H95" s="7"/>
      <c r="I95" s="12"/>
      <c r="J95" s="7"/>
      <c r="K95" s="12"/>
      <c r="L95" s="12"/>
    </row>
    <row r="96" spans="1:15" ht="18" customHeight="1">
      <c r="A96" s="5"/>
      <c r="E96" s="9"/>
      <c r="F96" s="7"/>
      <c r="G96" s="12"/>
      <c r="H96" s="7"/>
      <c r="I96" s="12"/>
      <c r="J96" s="7"/>
      <c r="K96" s="12"/>
      <c r="L96" s="12"/>
      <c r="M96" s="7">
        <f>+K93-2583</f>
        <v>217673</v>
      </c>
      <c r="N96" s="6" t="s">
        <v>58</v>
      </c>
    </row>
    <row r="97" spans="1:13" ht="20.25" customHeight="1">
      <c r="A97" s="5"/>
      <c r="E97" s="9"/>
      <c r="F97" s="7"/>
      <c r="G97" s="12"/>
      <c r="H97" s="7"/>
      <c r="I97" s="12"/>
      <c r="J97" s="7"/>
      <c r="K97" s="12"/>
      <c r="L97" s="12"/>
      <c r="M97" s="7"/>
    </row>
    <row r="98" spans="1:13" ht="21.4">
      <c r="A98" s="74" t="s">
        <v>54</v>
      </c>
      <c r="E98" s="9"/>
      <c r="F98" s="7"/>
      <c r="G98" s="12"/>
      <c r="H98" s="7"/>
      <c r="I98" s="12"/>
      <c r="J98" s="7"/>
      <c r="K98" s="12"/>
      <c r="L98" s="12"/>
      <c r="M98" s="7"/>
    </row>
    <row r="99" spans="1:13" ht="22.5" customHeight="1">
      <c r="B99" s="49"/>
      <c r="C99" s="49"/>
      <c r="D99" s="49"/>
      <c r="E99" s="49"/>
      <c r="F99" s="49"/>
      <c r="G99" s="49"/>
      <c r="H99" s="49"/>
      <c r="I99" s="49"/>
      <c r="J99" s="49"/>
      <c r="K99" s="97" t="s">
        <v>50</v>
      </c>
      <c r="L99" s="97"/>
      <c r="M99" s="71"/>
    </row>
    <row r="100" spans="1:13" ht="18.75" customHeight="1">
      <c r="A100" s="73"/>
      <c r="B100" s="49"/>
      <c r="C100" s="49"/>
      <c r="D100" s="49"/>
      <c r="E100" s="49"/>
      <c r="F100" s="49"/>
      <c r="G100" s="49"/>
      <c r="H100" s="49"/>
      <c r="I100" s="49"/>
      <c r="J100" s="49"/>
      <c r="K100" s="97" t="s">
        <v>51</v>
      </c>
      <c r="L100" s="97"/>
    </row>
    <row r="101" spans="1:13" ht="21.75" customHeight="1">
      <c r="A101" s="387" t="s">
        <v>24</v>
      </c>
      <c r="B101" s="387"/>
      <c r="C101" s="387"/>
      <c r="D101" s="387"/>
      <c r="E101" s="387"/>
      <c r="F101" s="387"/>
      <c r="G101" s="387"/>
      <c r="H101" s="387"/>
      <c r="I101" s="387"/>
      <c r="J101" s="387"/>
      <c r="K101" s="387"/>
      <c r="L101" s="49"/>
    </row>
    <row r="102" spans="1:13" ht="21.75" customHeight="1">
      <c r="A102" s="390" t="s">
        <v>173</v>
      </c>
      <c r="B102" s="390"/>
      <c r="C102" s="390"/>
      <c r="D102" s="390"/>
      <c r="E102" s="390"/>
      <c r="F102" s="390"/>
      <c r="G102" s="390"/>
      <c r="H102" s="390"/>
      <c r="I102" s="390"/>
      <c r="J102" s="390"/>
      <c r="K102" s="390"/>
      <c r="L102" s="49"/>
    </row>
    <row r="103" spans="1:13" ht="21.75" customHeight="1">
      <c r="A103" s="390" t="e">
        <f>+A54</f>
        <v>#REF!</v>
      </c>
      <c r="B103" s="390"/>
      <c r="C103" s="390"/>
      <c r="D103" s="390"/>
      <c r="E103" s="390"/>
      <c r="F103" s="390"/>
      <c r="G103" s="390"/>
      <c r="H103" s="390"/>
      <c r="I103" s="390"/>
      <c r="J103" s="390"/>
      <c r="K103" s="390"/>
      <c r="L103" s="49"/>
    </row>
    <row r="104" spans="1:13" ht="21.95" customHeight="1">
      <c r="A104" s="106"/>
      <c r="B104" s="49"/>
      <c r="C104" s="49"/>
      <c r="D104" s="49"/>
      <c r="E104" s="388" t="s">
        <v>49</v>
      </c>
      <c r="F104" s="388"/>
      <c r="G104" s="388"/>
      <c r="H104" s="388"/>
      <c r="I104" s="388"/>
      <c r="J104" s="388"/>
      <c r="K104" s="388"/>
      <c r="L104" s="107"/>
    </row>
    <row r="105" spans="1:13" ht="21.95" customHeight="1">
      <c r="A105" s="106"/>
      <c r="B105" s="49"/>
      <c r="C105" s="49"/>
      <c r="D105" s="49"/>
      <c r="E105" s="52" t="s">
        <v>1</v>
      </c>
      <c r="F105" s="52"/>
      <c r="G105" s="52"/>
      <c r="H105" s="50"/>
      <c r="I105" s="389" t="str">
        <f>+I56</f>
        <v>งบการเงินเฉพาะกิจการ</v>
      </c>
      <c r="J105" s="389"/>
      <c r="K105" s="389"/>
      <c r="L105" s="53"/>
    </row>
    <row r="106" spans="1:13" ht="21.95" customHeight="1">
      <c r="E106" s="32">
        <f>+E57</f>
        <v>2556</v>
      </c>
      <c r="F106" s="53"/>
      <c r="G106" s="32">
        <f>+G57</f>
        <v>2555</v>
      </c>
      <c r="H106" s="31"/>
      <c r="I106" s="32">
        <f>+I57</f>
        <v>2556</v>
      </c>
      <c r="J106" s="53"/>
      <c r="K106" s="32">
        <f>+K57</f>
        <v>2555</v>
      </c>
      <c r="L106" s="31"/>
    </row>
    <row r="107" spans="1:13" ht="21.95" customHeight="1">
      <c r="A107" s="71" t="s">
        <v>131</v>
      </c>
      <c r="E107" s="58"/>
      <c r="F107" s="54"/>
      <c r="G107" s="58"/>
      <c r="H107" s="51"/>
      <c r="I107" s="58"/>
      <c r="J107" s="54"/>
      <c r="K107" s="14"/>
      <c r="L107" s="14"/>
    </row>
    <row r="108" spans="1:13" ht="29.25" customHeight="1">
      <c r="A108" s="71" t="s">
        <v>37</v>
      </c>
      <c r="D108" s="76"/>
      <c r="E108" s="7"/>
      <c r="F108" s="7"/>
      <c r="G108" s="7"/>
      <c r="H108" s="7"/>
      <c r="I108" s="7"/>
      <c r="J108" s="7"/>
      <c r="K108" s="7"/>
      <c r="L108" s="7"/>
    </row>
    <row r="109" spans="1:13" ht="21.95" customHeight="1">
      <c r="A109" s="109"/>
      <c r="B109" s="6" t="s">
        <v>118</v>
      </c>
      <c r="E109" s="55">
        <v>13556</v>
      </c>
      <c r="F109" s="7"/>
      <c r="G109" s="7">
        <v>42685</v>
      </c>
      <c r="H109" s="7"/>
      <c r="I109" s="55">
        <v>10956</v>
      </c>
      <c r="J109" s="7"/>
      <c r="K109" s="151">
        <v>36255</v>
      </c>
      <c r="L109" s="7"/>
    </row>
    <row r="110" spans="1:13" ht="21.95" customHeight="1">
      <c r="A110" s="109"/>
      <c r="B110" s="6" t="s">
        <v>179</v>
      </c>
      <c r="E110" s="55">
        <v>0</v>
      </c>
      <c r="F110" s="7"/>
      <c r="G110" s="7">
        <v>55759</v>
      </c>
      <c r="H110" s="7"/>
      <c r="I110" s="55">
        <v>0</v>
      </c>
      <c r="J110" s="7"/>
      <c r="K110" s="151">
        <v>55759</v>
      </c>
      <c r="L110" s="7"/>
    </row>
    <row r="111" spans="1:13" ht="21.95" customHeight="1">
      <c r="A111" s="109"/>
      <c r="B111" s="6" t="s">
        <v>142</v>
      </c>
      <c r="E111" s="55">
        <v>143498</v>
      </c>
      <c r="F111" s="7"/>
      <c r="G111" s="7">
        <v>0</v>
      </c>
      <c r="H111" s="7"/>
      <c r="I111" s="55">
        <v>-157969</v>
      </c>
      <c r="J111" s="7"/>
      <c r="K111" s="7">
        <v>0</v>
      </c>
      <c r="L111" s="7"/>
    </row>
    <row r="112" spans="1:13" ht="21.95" customHeight="1">
      <c r="A112" s="109"/>
      <c r="B112" s="6" t="s">
        <v>83</v>
      </c>
      <c r="E112" s="55">
        <v>0</v>
      </c>
      <c r="F112" s="7"/>
      <c r="G112" s="7">
        <v>0</v>
      </c>
      <c r="H112" s="7"/>
      <c r="I112" s="55">
        <v>0</v>
      </c>
      <c r="J112" s="7"/>
      <c r="K112" s="7">
        <v>0</v>
      </c>
      <c r="L112" s="7"/>
    </row>
    <row r="113" spans="1:12" ht="21.95" customHeight="1">
      <c r="A113" s="109"/>
      <c r="B113" s="6" t="s">
        <v>117</v>
      </c>
      <c r="E113" s="55"/>
      <c r="F113" s="7"/>
      <c r="G113" s="7"/>
      <c r="H113" s="7"/>
      <c r="I113" s="55"/>
      <c r="J113" s="7"/>
      <c r="K113" s="7"/>
      <c r="L113" s="7"/>
    </row>
    <row r="114" spans="1:12" ht="21.95" customHeight="1">
      <c r="A114" s="109"/>
      <c r="C114" s="6" t="s">
        <v>132</v>
      </c>
      <c r="E114" s="55">
        <v>0</v>
      </c>
      <c r="F114" s="7"/>
      <c r="G114" s="7">
        <v>0</v>
      </c>
      <c r="H114" s="7"/>
      <c r="I114" s="55">
        <v>0</v>
      </c>
      <c r="J114" s="7"/>
      <c r="K114" s="7">
        <v>0</v>
      </c>
      <c r="L114" s="7"/>
    </row>
    <row r="115" spans="1:12" ht="21.95" customHeight="1">
      <c r="A115" s="109"/>
      <c r="C115" s="6" t="s">
        <v>183</v>
      </c>
      <c r="E115" s="55">
        <v>-6469114</v>
      </c>
      <c r="F115" s="7"/>
      <c r="G115" s="7"/>
      <c r="H115" s="7"/>
      <c r="I115" s="55"/>
      <c r="J115" s="7"/>
      <c r="K115" s="7"/>
      <c r="L115" s="7"/>
    </row>
    <row r="116" spans="1:12" ht="21.95" customHeight="1">
      <c r="A116" s="109"/>
      <c r="B116" s="6" t="s">
        <v>147</v>
      </c>
      <c r="E116" s="55">
        <v>800</v>
      </c>
      <c r="F116" s="7"/>
      <c r="G116" s="7">
        <v>0</v>
      </c>
      <c r="H116" s="7"/>
      <c r="I116" s="55">
        <v>0</v>
      </c>
      <c r="J116" s="7"/>
      <c r="K116" s="7">
        <v>0</v>
      </c>
      <c r="L116" s="7"/>
    </row>
    <row r="117" spans="1:12" ht="21.75" customHeight="1">
      <c r="A117" s="109"/>
      <c r="B117" s="6" t="s">
        <v>155</v>
      </c>
      <c r="E117" s="55">
        <v>59743</v>
      </c>
      <c r="F117" s="7"/>
      <c r="G117" s="7">
        <v>0</v>
      </c>
      <c r="H117" s="7"/>
      <c r="I117" s="55">
        <v>0</v>
      </c>
      <c r="J117" s="7"/>
      <c r="K117" s="7">
        <v>0</v>
      </c>
      <c r="L117" s="7"/>
    </row>
    <row r="118" spans="1:12" ht="21.75" customHeight="1">
      <c r="A118" s="109"/>
      <c r="E118" s="55"/>
      <c r="F118" s="7"/>
      <c r="G118" s="7"/>
      <c r="H118" s="7"/>
      <c r="I118" s="55"/>
      <c r="J118" s="7"/>
      <c r="K118" s="7"/>
      <c r="L118" s="7"/>
    </row>
    <row r="119" spans="1:12" ht="21.75" customHeight="1">
      <c r="A119" s="109"/>
      <c r="E119" s="55"/>
      <c r="F119" s="7"/>
      <c r="G119" s="7"/>
      <c r="H119" s="7"/>
      <c r="I119" s="55"/>
      <c r="J119" s="7"/>
      <c r="K119" s="7"/>
      <c r="L119" s="7"/>
    </row>
    <row r="120" spans="1:12" ht="21.75" customHeight="1">
      <c r="A120" s="109"/>
      <c r="E120" s="55"/>
      <c r="F120" s="7"/>
      <c r="G120" s="7"/>
      <c r="H120" s="7"/>
      <c r="I120" s="55"/>
      <c r="J120" s="7"/>
      <c r="K120" s="7"/>
      <c r="L120" s="7"/>
    </row>
    <row r="121" spans="1:12" ht="21.75" customHeight="1">
      <c r="A121" s="109"/>
      <c r="E121" s="55"/>
      <c r="F121" s="7"/>
      <c r="G121" s="7"/>
      <c r="H121" s="7"/>
      <c r="I121" s="55"/>
      <c r="J121" s="7"/>
      <c r="K121" s="7"/>
      <c r="L121" s="7"/>
    </row>
    <row r="122" spans="1:12" ht="21.75" customHeight="1">
      <c r="A122" s="109"/>
      <c r="E122" s="55"/>
      <c r="F122" s="7"/>
      <c r="G122" s="7"/>
      <c r="H122" s="7"/>
      <c r="I122" s="55"/>
      <c r="J122" s="7"/>
      <c r="K122" s="7"/>
      <c r="L122" s="7"/>
    </row>
    <row r="123" spans="1:12" ht="21.75" customHeight="1">
      <c r="A123" s="109"/>
      <c r="E123" s="55"/>
      <c r="F123" s="7"/>
      <c r="G123" s="7"/>
      <c r="H123" s="7"/>
      <c r="I123" s="55"/>
      <c r="J123" s="7"/>
      <c r="K123" s="7"/>
      <c r="L123" s="7"/>
    </row>
    <row r="124" spans="1:12" ht="21.75" customHeight="1">
      <c r="A124" s="109"/>
      <c r="E124" s="55"/>
      <c r="F124" s="7"/>
      <c r="G124" s="7"/>
      <c r="H124" s="7"/>
      <c r="I124" s="55"/>
      <c r="J124" s="7"/>
      <c r="K124" s="7"/>
      <c r="L124" s="7"/>
    </row>
    <row r="125" spans="1:12" ht="21.75" customHeight="1">
      <c r="A125" s="109"/>
      <c r="E125" s="55"/>
      <c r="F125" s="7"/>
      <c r="G125" s="7"/>
      <c r="H125" s="7"/>
      <c r="I125" s="55"/>
      <c r="J125" s="7"/>
      <c r="K125" s="7"/>
      <c r="L125" s="7"/>
    </row>
    <row r="126" spans="1:12" ht="21.75" customHeight="1">
      <c r="A126" s="109"/>
      <c r="E126" s="55"/>
      <c r="F126" s="7"/>
      <c r="G126" s="7"/>
      <c r="H126" s="7"/>
      <c r="I126" s="55"/>
      <c r="J126" s="7"/>
      <c r="K126" s="7"/>
      <c r="L126" s="7"/>
    </row>
    <row r="127" spans="1:12" ht="21.75" customHeight="1">
      <c r="A127" s="109"/>
      <c r="E127" s="55"/>
      <c r="F127" s="7"/>
      <c r="G127" s="7"/>
      <c r="H127" s="7"/>
      <c r="I127" s="55"/>
      <c r="J127" s="7"/>
      <c r="K127" s="7"/>
      <c r="L127" s="7"/>
    </row>
    <row r="128" spans="1:12" ht="21.75" customHeight="1">
      <c r="A128" s="109"/>
      <c r="E128" s="55"/>
      <c r="F128" s="7"/>
      <c r="G128" s="7"/>
      <c r="H128" s="7"/>
      <c r="I128" s="55"/>
      <c r="J128" s="7"/>
      <c r="K128" s="7"/>
      <c r="L128" s="7"/>
    </row>
    <row r="129" spans="1:12" ht="21.75" customHeight="1">
      <c r="A129" s="109"/>
      <c r="E129" s="55"/>
      <c r="F129" s="7"/>
      <c r="G129" s="7"/>
      <c r="H129" s="7"/>
      <c r="I129" s="55"/>
      <c r="J129" s="7"/>
      <c r="K129" s="7"/>
      <c r="L129" s="7"/>
    </row>
    <row r="130" spans="1:12" ht="21.75" customHeight="1">
      <c r="A130" s="109"/>
      <c r="E130" s="55"/>
      <c r="F130" s="7"/>
      <c r="G130" s="7"/>
      <c r="H130" s="7"/>
      <c r="I130" s="55"/>
      <c r="J130" s="7"/>
      <c r="K130" s="7"/>
      <c r="L130" s="7"/>
    </row>
    <row r="131" spans="1:12" ht="21.75" customHeight="1">
      <c r="A131" s="109"/>
      <c r="E131" s="55"/>
      <c r="F131" s="7"/>
      <c r="G131" s="7"/>
      <c r="H131" s="7"/>
      <c r="I131" s="55"/>
      <c r="J131" s="7"/>
      <c r="K131" s="7"/>
      <c r="L131" s="7"/>
    </row>
    <row r="132" spans="1:12" ht="21.75" customHeight="1">
      <c r="A132" s="109"/>
      <c r="E132" s="55"/>
      <c r="F132" s="7"/>
      <c r="G132" s="7"/>
      <c r="H132" s="7"/>
      <c r="I132" s="55"/>
      <c r="J132" s="7"/>
      <c r="K132" s="7"/>
      <c r="L132" s="7"/>
    </row>
    <row r="133" spans="1:12" ht="21.75" customHeight="1">
      <c r="A133" s="109"/>
      <c r="E133" s="55"/>
      <c r="F133" s="7"/>
      <c r="G133" s="7"/>
      <c r="H133" s="7"/>
      <c r="I133" s="55"/>
      <c r="J133" s="7"/>
      <c r="K133" s="7"/>
      <c r="L133" s="7"/>
    </row>
    <row r="134" spans="1:12" ht="21.75" customHeight="1">
      <c r="A134" s="109"/>
      <c r="E134" s="55"/>
      <c r="F134" s="7"/>
      <c r="G134" s="7"/>
      <c r="H134" s="7"/>
      <c r="I134" s="55"/>
      <c r="J134" s="7"/>
      <c r="K134" s="7"/>
      <c r="L134" s="7"/>
    </row>
    <row r="135" spans="1:12" ht="21.75" customHeight="1">
      <c r="A135" s="109"/>
      <c r="E135" s="55"/>
      <c r="F135" s="7"/>
      <c r="G135" s="7"/>
      <c r="H135" s="7"/>
      <c r="I135" s="55"/>
      <c r="J135" s="7"/>
      <c r="K135" s="7"/>
      <c r="L135" s="7"/>
    </row>
    <row r="136" spans="1:12" ht="27.75" customHeight="1">
      <c r="A136" s="109"/>
      <c r="E136" s="55"/>
      <c r="F136" s="7"/>
      <c r="G136" s="7"/>
      <c r="H136" s="7"/>
      <c r="I136" s="55"/>
      <c r="J136" s="7"/>
      <c r="K136" s="7"/>
      <c r="L136" s="7"/>
    </row>
    <row r="137" spans="1:12" ht="27.75" customHeight="1">
      <c r="A137" s="109"/>
      <c r="E137" s="55"/>
      <c r="F137" s="7"/>
      <c r="G137" s="7"/>
      <c r="H137" s="7"/>
      <c r="I137" s="55"/>
      <c r="J137" s="7"/>
      <c r="K137" s="7"/>
      <c r="L137" s="7"/>
    </row>
    <row r="138" spans="1:12" ht="21.75" customHeight="1">
      <c r="A138" s="109"/>
      <c r="E138" s="55"/>
      <c r="F138" s="7"/>
      <c r="G138" s="7"/>
      <c r="H138" s="7"/>
      <c r="I138" s="55"/>
      <c r="J138" s="7"/>
      <c r="K138" s="7"/>
      <c r="L138" s="7"/>
    </row>
    <row r="139" spans="1:12" ht="21.75" customHeight="1">
      <c r="A139" s="109"/>
      <c r="E139" s="55"/>
      <c r="F139" s="7"/>
      <c r="G139" s="7"/>
      <c r="H139" s="7"/>
      <c r="I139" s="55"/>
      <c r="J139" s="7"/>
      <c r="K139" s="7"/>
      <c r="L139" s="7"/>
    </row>
    <row r="140" spans="1:12" ht="21.75" customHeight="1">
      <c r="A140" s="109"/>
      <c r="E140" s="55"/>
      <c r="F140" s="7"/>
      <c r="G140" s="7"/>
      <c r="H140" s="7"/>
      <c r="I140" s="55"/>
      <c r="J140" s="7"/>
      <c r="K140" s="7"/>
      <c r="L140" s="7"/>
    </row>
    <row r="141" spans="1:12" ht="21.75" customHeight="1">
      <c r="A141" s="109"/>
      <c r="E141" s="55"/>
      <c r="F141" s="7"/>
      <c r="G141" s="7"/>
      <c r="H141" s="7"/>
      <c r="I141" s="55"/>
      <c r="J141" s="7"/>
      <c r="K141" s="7"/>
      <c r="L141" s="7"/>
    </row>
    <row r="142" spans="1:12" ht="22.5" customHeight="1">
      <c r="A142" s="109"/>
      <c r="E142" s="55"/>
      <c r="F142" s="7"/>
      <c r="G142" s="7"/>
      <c r="H142" s="7"/>
      <c r="I142" s="55"/>
      <c r="J142" s="7"/>
      <c r="K142" s="7"/>
      <c r="L142" s="7"/>
    </row>
    <row r="143" spans="1:12" ht="25.5" customHeight="1">
      <c r="A143" s="109"/>
      <c r="E143" s="55"/>
      <c r="F143" s="7"/>
      <c r="G143" s="7"/>
      <c r="H143" s="7"/>
      <c r="I143" s="55"/>
      <c r="J143" s="7"/>
      <c r="K143" s="7"/>
      <c r="L143" s="7"/>
    </row>
    <row r="144" spans="1:12" ht="28.5" customHeight="1">
      <c r="A144" s="109"/>
      <c r="E144" s="55"/>
      <c r="F144" s="7"/>
      <c r="G144" s="7"/>
      <c r="H144" s="7"/>
      <c r="I144" s="55"/>
      <c r="J144" s="7"/>
      <c r="K144" s="7"/>
      <c r="L144" s="7"/>
    </row>
    <row r="145" spans="1:2" ht="21.4">
      <c r="A145" s="74" t="s">
        <v>54</v>
      </c>
      <c r="B145" s="74"/>
    </row>
  </sheetData>
  <mergeCells count="15">
    <mergeCell ref="A103:K103"/>
    <mergeCell ref="E104:K104"/>
    <mergeCell ref="I105:K105"/>
    <mergeCell ref="A53:K53"/>
    <mergeCell ref="A54:K54"/>
    <mergeCell ref="E55:K55"/>
    <mergeCell ref="I56:K56"/>
    <mergeCell ref="A101:K101"/>
    <mergeCell ref="A102:K102"/>
    <mergeCell ref="A52:K52"/>
    <mergeCell ref="A3:K3"/>
    <mergeCell ref="A4:K4"/>
    <mergeCell ref="A5:K5"/>
    <mergeCell ref="E6:K6"/>
    <mergeCell ref="I7:K7"/>
  </mergeCells>
  <pageMargins left="0.56000000000000005" right="0" top="0.15748031496062992" bottom="0.33" header="0.15748031496062992" footer="0"/>
  <pageSetup paperSize="9" scale="80" orientation="portrait" verticalDpi="180" r:id="rId1"/>
  <headerFooter alignWithMargins="0"/>
  <rowBreaks count="2" manualBreakCount="2">
    <brk id="49" max="16383" man="1"/>
    <brk id="98" max="1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8</vt:i4>
      </vt:variant>
      <vt:variant>
        <vt:lpstr>ช่วงที่มีชื่อ</vt:lpstr>
      </vt:variant>
      <vt:variant>
        <vt:i4>8</vt:i4>
      </vt:variant>
    </vt:vector>
  </HeadingPairs>
  <TitlesOfParts>
    <vt:vector size="16" baseType="lpstr">
      <vt:lpstr>งบการเงิน</vt:lpstr>
      <vt:lpstr>กำไรขาดทุน9 เดือน</vt:lpstr>
      <vt:lpstr>กำไรเบ็ดเสร็จ9เดือน</vt:lpstr>
      <vt:lpstr>กำไรขาดทุน9เดือน</vt:lpstr>
      <vt:lpstr>กำไรเบ็ดเสร็จ9เดือน (ต่อ)</vt:lpstr>
      <vt:lpstr>กำไรขาดทุน9.เดือน</vt:lpstr>
      <vt:lpstr>กำไรเบ็ดเสร็จ9.เดือน</vt:lpstr>
      <vt:lpstr>กระแสเงินสด (สำรองใช้ Q2)</vt:lpstr>
      <vt:lpstr>'กระแสเงินสด (สำรองใช้ Q2)'!Print_Area</vt:lpstr>
      <vt:lpstr>กำไรเบ็ดเสร็จ9.เดือน!Print_Area</vt:lpstr>
      <vt:lpstr>กำไรเบ็ดเสร็จ9เดือน!Print_Area</vt:lpstr>
      <vt:lpstr>'กำไรเบ็ดเสร็จ9เดือน (ต่อ)'!Print_Area</vt:lpstr>
      <vt:lpstr>'กำไรขาดทุน9 เดือน'!Print_Area</vt:lpstr>
      <vt:lpstr>กำไรขาดทุน9.เดือน!Print_Area</vt:lpstr>
      <vt:lpstr>กำไรขาดทุน9เดือน!Print_Area</vt:lpstr>
      <vt:lpstr>งบการเงิน!Print_Area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สำหรับผู้พัฒนา</dc:creator>
  <cp:lastModifiedBy>admin</cp:lastModifiedBy>
  <cp:lastPrinted>2021-11-05T09:36:18Z</cp:lastPrinted>
  <dcterms:created xsi:type="dcterms:W3CDTF">2001-02-12T07:11:35Z</dcterms:created>
  <dcterms:modified xsi:type="dcterms:W3CDTF">2021-11-12T09:05:13Z</dcterms:modified>
</cp:coreProperties>
</file>