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ABAS Group II\3-PARTNER\Paiboon (PAT) 5428\_TV Thunder Group 31.12.17 (ORS)\2003_TV Thunder PCL 31.12.17\"/>
    </mc:Choice>
  </mc:AlternateContent>
  <bookViews>
    <workbookView xWindow="0" yWindow="0" windowWidth="17970" windowHeight="5655" tabRatio="684" activeTab="4"/>
  </bookViews>
  <sheets>
    <sheet name="6-8" sheetId="1" r:id="rId1"/>
    <sheet name="9-10" sheetId="2" r:id="rId2"/>
    <sheet name="11" sheetId="3" r:id="rId3"/>
    <sheet name="12" sheetId="4" r:id="rId4"/>
    <sheet name="13-14" sheetId="5" r:id="rId5"/>
  </sheets>
  <definedNames>
    <definedName name="_xlnm.Print_Area" localSheetId="3">'12'!$A$1:$S$32</definedName>
    <definedName name="_xlnm.Print_Area" localSheetId="4">'13-14'!$A$1:$J$103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6" i="3" l="1"/>
  <c r="S19" i="3"/>
  <c r="S20" i="3"/>
  <c r="S24" i="3"/>
  <c r="S25" i="3"/>
  <c r="J41" i="5" l="1"/>
  <c r="H41" i="5"/>
  <c r="F41" i="5"/>
  <c r="D41" i="5"/>
  <c r="W25" i="3" l="1"/>
  <c r="W27" i="3" s="1"/>
  <c r="F31" i="2"/>
  <c r="F125" i="1"/>
  <c r="F128" i="1" s="1"/>
  <c r="S23" i="4" l="1"/>
  <c r="F74" i="2"/>
  <c r="D32" i="2" l="1"/>
  <c r="W22" i="3"/>
  <c r="U22" i="3"/>
  <c r="U27" i="3" s="1"/>
  <c r="S22" i="3"/>
  <c r="S27" i="3" s="1"/>
  <c r="Q22" i="3"/>
  <c r="Q27" i="3" s="1"/>
  <c r="O22" i="3"/>
  <c r="O27" i="3" s="1"/>
  <c r="M22" i="3"/>
  <c r="M27" i="3" s="1"/>
  <c r="K22" i="3"/>
  <c r="K27" i="3" s="1"/>
  <c r="I22" i="3"/>
  <c r="I27" i="3" s="1"/>
  <c r="G22" i="3"/>
  <c r="G27" i="3" s="1"/>
  <c r="E22" i="3"/>
  <c r="E27" i="3" s="1"/>
  <c r="S20" i="4"/>
  <c r="S25" i="4" s="1"/>
  <c r="Q20" i="4"/>
  <c r="Q25" i="4" s="1"/>
  <c r="O20" i="4"/>
  <c r="O25" i="4" s="1"/>
  <c r="M20" i="4"/>
  <c r="M25" i="4" s="1"/>
  <c r="K20" i="4"/>
  <c r="K25" i="4" s="1"/>
  <c r="I20" i="4"/>
  <c r="I25" i="4" s="1"/>
  <c r="G20" i="4"/>
  <c r="G25" i="4" s="1"/>
  <c r="E20" i="4"/>
  <c r="E25" i="4" s="1"/>
  <c r="J75" i="1"/>
  <c r="F75" i="1"/>
  <c r="D30" i="1"/>
  <c r="F20" i="1"/>
  <c r="F79" i="5" l="1"/>
  <c r="J86" i="5" l="1"/>
  <c r="J79" i="5"/>
  <c r="J56" i="5"/>
  <c r="J6" i="5"/>
  <c r="F86" i="5"/>
  <c r="L80" i="2"/>
  <c r="L74" i="2"/>
  <c r="L64" i="2"/>
  <c r="L53" i="2"/>
  <c r="L44" i="2"/>
  <c r="L21" i="2"/>
  <c r="L14" i="2"/>
  <c r="L23" i="2" s="1"/>
  <c r="L31" i="2" s="1"/>
  <c r="L34" i="2" s="1"/>
  <c r="L6" i="2"/>
  <c r="H80" i="2"/>
  <c r="H74" i="2"/>
  <c r="H64" i="2"/>
  <c r="H44" i="2"/>
  <c r="H21" i="2"/>
  <c r="H14" i="2"/>
  <c r="L113" i="1"/>
  <c r="L75" i="1"/>
  <c r="L67" i="1"/>
  <c r="L35" i="1"/>
  <c r="L20" i="1"/>
  <c r="H113" i="1"/>
  <c r="H75" i="1"/>
  <c r="H67" i="1"/>
  <c r="H35" i="1"/>
  <c r="H20" i="1"/>
  <c r="H23" i="2" l="1"/>
  <c r="H31" i="2" s="1"/>
  <c r="H34" i="2" s="1"/>
  <c r="L66" i="2"/>
  <c r="L68" i="2" s="1"/>
  <c r="H66" i="2"/>
  <c r="L77" i="1"/>
  <c r="H77" i="1"/>
  <c r="L37" i="1"/>
  <c r="J10" i="5"/>
  <c r="J88" i="5" s="1"/>
  <c r="J93" i="5" s="1"/>
  <c r="H37" i="1"/>
  <c r="H79" i="5"/>
  <c r="D79" i="5"/>
  <c r="H68" i="2" l="1"/>
  <c r="F10" i="5"/>
  <c r="F88" i="5" s="1"/>
  <c r="F93" i="5" s="1"/>
  <c r="J64" i="2"/>
  <c r="F64" i="2"/>
  <c r="J44" i="2"/>
  <c r="F44" i="2"/>
  <c r="J66" i="2" l="1"/>
  <c r="F66" i="2"/>
  <c r="D14" i="1" l="1"/>
  <c r="D15" i="1" s="1"/>
  <c r="D17" i="1" s="1"/>
  <c r="D18" i="1" s="1"/>
  <c r="D24" i="1" l="1"/>
  <c r="D25" i="1" s="1"/>
  <c r="D27" i="1" s="1"/>
  <c r="B77" i="2"/>
  <c r="H86" i="5"/>
  <c r="D86" i="5"/>
  <c r="A21" i="4"/>
  <c r="A22" i="4"/>
  <c r="A18" i="4"/>
  <c r="D32" i="1" l="1"/>
  <c r="D62" i="1" l="1"/>
  <c r="D65" i="1" s="1"/>
  <c r="D71" i="1"/>
  <c r="K13" i="4"/>
  <c r="M13" i="4" s="1"/>
  <c r="A25" i="4"/>
  <c r="A15" i="4"/>
  <c r="A20" i="4"/>
  <c r="U14" i="3"/>
  <c r="K14" i="3"/>
  <c r="M14" i="3" s="1"/>
  <c r="D72" i="1" l="1"/>
  <c r="D73" i="1" s="1"/>
  <c r="D110" i="1" s="1"/>
  <c r="D118" i="1" s="1"/>
  <c r="D121" i="1" s="1"/>
  <c r="F35" i="1"/>
  <c r="J113" i="1"/>
  <c r="F113" i="1"/>
  <c r="D82" i="2" l="1"/>
  <c r="H56" i="5"/>
  <c r="A51" i="5"/>
  <c r="H6" i="5"/>
  <c r="J80" i="2"/>
  <c r="F80" i="2"/>
  <c r="J74" i="2"/>
  <c r="J53" i="2"/>
  <c r="A48" i="2"/>
  <c r="J21" i="2"/>
  <c r="F21" i="2"/>
  <c r="J14" i="2"/>
  <c r="F14" i="2"/>
  <c r="J6" i="2"/>
  <c r="A97" i="1"/>
  <c r="A146" i="1" s="1"/>
  <c r="A47" i="2" s="1"/>
  <c r="A96" i="2" s="1"/>
  <c r="A32" i="3" s="1"/>
  <c r="A32" i="4" s="1"/>
  <c r="A50" i="5" s="1"/>
  <c r="A103" i="5" s="1"/>
  <c r="J67" i="1"/>
  <c r="F67" i="1"/>
  <c r="A52" i="1"/>
  <c r="A100" i="1" s="1"/>
  <c r="A50" i="1"/>
  <c r="A98" i="1" s="1"/>
  <c r="J35" i="1"/>
  <c r="J20" i="1"/>
  <c r="J23" i="2" l="1"/>
  <c r="F77" i="1"/>
  <c r="F37" i="1"/>
  <c r="J37" i="1"/>
  <c r="J77" i="1"/>
  <c r="F130" i="1" l="1"/>
  <c r="H125" i="1"/>
  <c r="H128" i="1" s="1"/>
  <c r="H130" i="1" s="1"/>
  <c r="J31" i="2"/>
  <c r="F34" i="2" l="1"/>
  <c r="F68" i="2" s="1"/>
  <c r="D88" i="5"/>
  <c r="D93" i="5" s="1"/>
  <c r="J34" i="2"/>
  <c r="H88" i="5"/>
  <c r="H93" i="5" s="1"/>
  <c r="J68" i="2" l="1"/>
  <c r="J125" i="1" l="1"/>
  <c r="J128" i="1" s="1"/>
  <c r="J130" i="1" s="1"/>
  <c r="L125" i="1"/>
  <c r="L128" i="1" s="1"/>
  <c r="L130" i="1" s="1"/>
</calcChain>
</file>

<file path=xl/sharedStrings.xml><?xml version="1.0" encoding="utf-8"?>
<sst xmlns="http://schemas.openxmlformats.org/spreadsheetml/2006/main" count="373" uniqueCount="213">
  <si>
    <t>บริษัท ทีวี ธันเดอร์ จำกัด (มหาชน)</t>
  </si>
  <si>
    <t>งบแสดงฐานะการเงิน</t>
  </si>
  <si>
    <t>งบการเงินรวม</t>
  </si>
  <si>
    <t>พ.ศ. 2559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</si>
  <si>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</si>
  <si>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</si>
  <si>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</si>
  <si>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</si>
  <si>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</si>
  <si>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 - สุทธิ</t>
  </si>
  <si>
    <t>สินค้าคงเหลือ - สุทธิ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</si>
  <si>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</si>
  <si>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</si>
  <si>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</si>
  <si>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</si>
  <si>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ที่ดิน อาคารและอุปกรณ์ - สุทธิ</t>
  </si>
  <si>
    <t>โปรแกรมคอมพิวเตอร์ - สุทธิ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</si>
  <si>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</si>
  <si>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</si>
  <si>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</si>
  <si>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</si>
  <si>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  _______________________________</t>
  </si>
  <si>
    <t xml:space="preserve">                      (นางภัทรภร  วรรณภิญโญ)</t>
  </si>
  <si>
    <t>วันที่           ________________________________</t>
  </si>
  <si>
    <r>
      <t>งบแสดงฐานะการเงิน</t>
    </r>
    <r>
      <rPr>
        <sz val="12"/>
        <rFont val="Angsana New"/>
        <family val="1"/>
      </rPr>
      <t xml:space="preserve"> (ต่อ)</t>
    </r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</si>
  <si>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</si>
  <si>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</si>
  <si>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</si>
  <si>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</si>
  <si>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</si>
  <si>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</si>
  <si>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</si>
  <si>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</si>
  <si>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r>
      <t xml:space="preserve">งบแสดงฐานะการเงิน </t>
    </r>
    <r>
      <rPr>
        <sz val="12"/>
        <rFont val="Angsana New"/>
        <family val="1"/>
      </rPr>
      <t>(ต่อ)</t>
    </r>
  </si>
  <si>
    <t>ทุนเรือนหุ้น</t>
  </si>
  <si>
    <t>ทุนจดทะเบียน</t>
  </si>
  <si>
    <t xml:space="preserve">หุ้นสามัญจำนวน 800,000,000 หุ้น </t>
  </si>
  <si>
    <t>ทุนที่ออกและชำระแล้ว</t>
  </si>
  <si>
    <t>ส่วนเกินมูลค่าหุ้นสามัญ</t>
  </si>
  <si>
    <t>ส่วนได้เสียที่ไม่มีอำนาจควบคุม</t>
  </si>
  <si>
    <t>งบกำไรขาดทุนเบ็ดเสร็จ</t>
  </si>
  <si>
    <t>รายได้ค่าโฆษณา</t>
  </si>
  <si>
    <t>รายได้จากการให้บริการ</t>
  </si>
  <si>
    <t>รายได้จากการบริหารศิลปิน</t>
  </si>
  <si>
    <t>ต้นทุนการโฆษณา</t>
  </si>
  <si>
    <t>ต้นทุนการให้บริการ</t>
  </si>
  <si>
    <t>ต้นทุนการบริหารศิลปิน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</si>
  <si>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</si>
  <si>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</si>
  <si>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</si>
  <si>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</si>
  <si>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</si>
  <si>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กำไรก่อนภาษีเงินได้</t>
  </si>
  <si>
    <t>ค่าใช้จ่ายภาษีเงินได้</t>
  </si>
  <si>
    <r>
      <t xml:space="preserve">งบกำไรขาดทุนเบ็ดเสร็จ </t>
    </r>
    <r>
      <rPr>
        <sz val="12"/>
        <rFont val="Angsana New"/>
        <family val="1"/>
      </rPr>
      <t>(ต่อ)</t>
    </r>
  </si>
  <si>
    <t>กำไรขาดทุนเบ็ดเสร็จอื่น</t>
  </si>
  <si>
    <t>กำไรเบ็ดเสร็จรวมสำหรับปี</t>
  </si>
  <si>
    <t>ส่วนที่เป็นของส่วนได้เสียที่ไม่มีอำนาจควบคุม</t>
  </si>
  <si>
    <t>ส่วนเกินทุน</t>
  </si>
  <si>
    <t>รวม</t>
  </si>
  <si>
    <t>รวมส่วนของ</t>
  </si>
  <si>
    <t>ทุนที่ออกและ</t>
  </si>
  <si>
    <t>ส่วนเกินมูลค่า</t>
  </si>
  <si>
    <t>ชำระแล้ว</t>
  </si>
  <si>
    <t>หุ้นสามัญ</t>
  </si>
  <si>
    <t>เงินลงทุนเผื่อขาย</t>
  </si>
  <si>
    <t>เงินปันผล</t>
  </si>
  <si>
    <t xml:space="preserve">งบกระแสเงินสด </t>
  </si>
  <si>
    <t>กระแสเงินสดจากกิจกรรมดำเนินงาน</t>
  </si>
  <si>
    <t>รายการปรับปรุง</t>
  </si>
  <si>
    <t xml:space="preserve">   ค่าเสื่อมราคา </t>
  </si>
  <si>
    <t xml:space="preserve">   ภาระผูกพันผลประโยชน์พนักงาน</t>
  </si>
  <si>
    <r>
      <t xml:space="preserve">งบกระแสเงินสด </t>
    </r>
    <r>
      <rPr>
        <sz val="12"/>
        <rFont val="Angsana New"/>
        <family val="1"/>
      </rPr>
      <t>(ต่อ)</t>
    </r>
  </si>
  <si>
    <t>กระแสเงินสดจากกิจกรรมลงทุน</t>
  </si>
  <si>
    <t>เงินสดจ่ายเพื่อซื้อเงินลงทุนในหลักทรัพย์เผื่อขาย</t>
  </si>
  <si>
    <t>เงินสดจ่ายเพื่อซื้ออสังหาริมทรัพย์เพื่อการลงทุน</t>
  </si>
  <si>
    <t xml:space="preserve">เงินสดจ่ายเพื่อซื้อที่ดิน อาคารและอุปกรณ์ </t>
  </si>
  <si>
    <t>เงินสดจ่ายเพื่อซื้อโปรแกรมคอมพิวเตอร์</t>
  </si>
  <si>
    <t>เงินสดรับจากการขายอุปกรณ์</t>
  </si>
  <si>
    <t>ดอกเบี้ยรับ</t>
  </si>
  <si>
    <t>เงินปันผลรับ</t>
  </si>
  <si>
    <t>กระแสเงินสดจากกิจกรรมจัดหาเงิน</t>
  </si>
  <si>
    <t>งบการเงินเฉพาะกิจการ</t>
  </si>
  <si>
    <t>หนี้สินและส่วนของเจ้าของ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</si>
  <si>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</si>
  <si>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</si>
  <si>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</si>
  <si>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งบแสดงการเปลี่ยนแปลงส่วนของเจ้าของ</t>
  </si>
  <si>
    <t>องค์ประกอบอื่นของส่วนของเจ้าของ</t>
  </si>
  <si>
    <t>ส่วนของผู้เป็นเจ้าของของบริษัทใหญ่</t>
  </si>
  <si>
    <t>ผู้เป็นเจ้าของ</t>
  </si>
  <si>
    <t>ของบริษัทใหญ่</t>
  </si>
  <si>
    <t>เงินลงทุนระยะสั้น</t>
  </si>
  <si>
    <t>เงินฝากธนาคารที่มีภาระค้ำประกัน</t>
  </si>
  <si>
    <t xml:space="preserve">หุ้นสามัญจำนวน 1,000,000,000 หุ้น </t>
  </si>
  <si>
    <t>กำไรสะสม</t>
  </si>
  <si>
    <t>จัดสรรแล้ว - ทุนสำรองตามกฎหมาย</t>
  </si>
  <si>
    <t>ยังไม่จัดสรร</t>
  </si>
  <si>
    <t>รวมรายได้</t>
  </si>
  <si>
    <t>รวมต้นทุน</t>
  </si>
  <si>
    <t>จัดสรรแล้ว -</t>
  </si>
  <si>
    <t>ทุนสำรองตาม</t>
  </si>
  <si>
    <t>กฎหมาย</t>
  </si>
  <si>
    <t>ยังไม่ได้จัดสรร</t>
  </si>
  <si>
    <t>ส่วนได้เสีย</t>
  </si>
  <si>
    <t>ที่ไม่มีอำนาจ</t>
  </si>
  <si>
    <t>ควบคุม</t>
  </si>
  <si>
    <t>ยอดคงเหลือ ณ สิ้นปี พ.ศ. 2559</t>
  </si>
  <si>
    <t xml:space="preserve">   ค่าตัดจำหน่าย</t>
  </si>
  <si>
    <t xml:space="preserve">การเปลี่ยนแปลงของเงินทุนหมุนเวียน  </t>
  </si>
  <si>
    <t>ลูกหนี้การค้าและลูกหนี้อื่น</t>
  </si>
  <si>
    <t>สินค้าคงเหลือ</t>
  </si>
  <si>
    <t>เงินสดจ่ายเพื่อซื้อเงินลงทุนระยะสั้น</t>
  </si>
  <si>
    <t>เงินสดรับจากการขายเงินลงทุนระยะสั้น</t>
  </si>
  <si>
    <t>เงินสดและรายการเทียบเท่าเงินสดต้นปี</t>
  </si>
  <si>
    <t>เงินสดและรายการเทียบเท่าเงินสดสิ้นปี</t>
  </si>
  <si>
    <t>รายการที่มิใช่เงินสด</t>
  </si>
  <si>
    <t>รายการที่มิใช่เงินสดที่สำคัญสำหรับปีสิ้นสุดวันที่ 31 ธันวาคม ได้แก่</t>
  </si>
  <si>
    <t>รวมส่วนของผู้เป็นเจ้าของของบริษัทใหญ่</t>
  </si>
  <si>
    <t>ส่วนที่เป็นของผู้เป็นเจ้าของของบริษัทใหญ่</t>
  </si>
  <si>
    <t>การเปลี่ยนแปลงในมูลค่าของเงินลงทุนเผื่อขาย</t>
  </si>
  <si>
    <t>ภาษีเงินได้ของรายการที่จะจัดประเภทรายการ</t>
  </si>
  <si>
    <t>ส่วนเกินทุนจากการแลกหุ้น</t>
  </si>
  <si>
    <t>จากการแลกหุ้น</t>
  </si>
  <si>
    <t>รวมรายการที่จะไม่จัดประเภทรายการใหม่</t>
  </si>
  <si>
    <t>การวัดมูลค่าใหม่ของภาระผูกพันผลประโยชน์พนักงาน</t>
  </si>
  <si>
    <t>รวมรายการที่จะจัดประเภทรายการใหม่</t>
  </si>
  <si>
    <t>การออกหุ้นของบริษัทย่อย</t>
  </si>
  <si>
    <t>ผลกำไรจาก</t>
  </si>
  <si>
    <t>การประมาณ</t>
  </si>
  <si>
    <t>การตามหลัก</t>
  </si>
  <si>
    <t>เงินลงทุน</t>
  </si>
  <si>
    <t>คณิตศาสตร์</t>
  </si>
  <si>
    <t>เผื่อขาย</t>
  </si>
  <si>
    <t>ประกันภัย</t>
  </si>
  <si>
    <t>เงินสดจ่ายเพื่อซื้อธุรกิจ</t>
  </si>
  <si>
    <t>เงินสดจ่ายเพื่อลงทุนในบริษัทย่อย</t>
  </si>
  <si>
    <t>เงินสดรับจากการออกหุ้นของบริษัทย่อย</t>
  </si>
  <si>
    <t>ภาษีเงินได้ของรายการที่จะไม่จัดประเภทรายการใหม่</t>
  </si>
  <si>
    <r>
      <t>กำไรขาดทุนเบ็ดเสร็จอื่น</t>
    </r>
    <r>
      <rPr>
        <sz val="12"/>
        <rFont val="Angsana New"/>
        <family val="1"/>
      </rPr>
      <t xml:space="preserve"> (ต่อ)</t>
    </r>
  </si>
  <si>
    <t xml:space="preserve">   กลับรายการค่าเผื่อหนี้สงสัยจะสูญ</t>
  </si>
  <si>
    <t xml:space="preserve">   กลับรายการจากค่าเผื่อสินค้าล้าสมัย</t>
  </si>
  <si>
    <t xml:space="preserve">   กำไรจากการจำหน่ายเงินลงทุนระยะสั้น</t>
  </si>
  <si>
    <t xml:space="preserve">   กำไรจากการจำหน่ายเงินลงทุนเผื่อขาย</t>
  </si>
  <si>
    <t>กำไรต่อหุ้นขั้นพื้นฐาน</t>
  </si>
  <si>
    <t>กำไรต่อหุ้นปรับลด</t>
  </si>
  <si>
    <t>กำไรต่อหุ้นส่วนที่เป็นของบริษัทใหญ่</t>
  </si>
  <si>
    <t>ณ วันที่ 31 ธันวาคม พ.ศ. 2560</t>
  </si>
  <si>
    <t>สำหรับปีสิ้นสุดวันที่ 31 ธันวาคม พ.ศ. 2560</t>
  </si>
  <si>
    <t>พ.ศ. 2560</t>
  </si>
  <si>
    <t>ยอดคงเหลือ ณ ต้นปี พ.ศ. 2559</t>
  </si>
  <si>
    <t>ยอดคงเหลือ ณ สิ้นปี พ.ศ. 2560</t>
  </si>
  <si>
    <t>เงินให้กู้ยืมระยะสั้นแก่กิจการที่เกี่ยวข้อง</t>
  </si>
  <si>
    <t>เงินลงทุนในบริษัทร่วม</t>
  </si>
  <si>
    <t>หนี้สินภายใต้สัญญาเช่าทางการเงิน</t>
  </si>
  <si>
    <t>ที่ถึงกำหนดชำระภายในหนึ่งปี</t>
  </si>
  <si>
    <t>รายได้จากการขาย</t>
  </si>
  <si>
    <t>ต้นทุนขาย</t>
  </si>
  <si>
    <t>ส่วนแบ่งกำไรจากเงินลงทุนในบริษัทร่วม</t>
  </si>
  <si>
    <t>กำไร(ขาดทุน)เบ็ดเสร็จรวมสำหรับปี</t>
  </si>
  <si>
    <t>ทุนสำรองตามกฎหมาย</t>
  </si>
  <si>
    <t xml:space="preserve">   ขาดทุนจากอัตราแลกเปลี่ยนที่ยังไม่เกิดขึ้นจริง</t>
  </si>
  <si>
    <t xml:space="preserve">   รายได้ดอกเบี้ย</t>
  </si>
  <si>
    <t xml:space="preserve">   รายได้เงินปันผล</t>
  </si>
  <si>
    <t xml:space="preserve">   ต้นทุนทางการเงิน</t>
  </si>
  <si>
    <t>จ่ายดอกเบี้ย</t>
  </si>
  <si>
    <t>จ่ายภาษีเงินได้</t>
  </si>
  <si>
    <t>เงินสดรับจากการขายเงินลงทุนในหลักทรัพย์เผื่อขาย</t>
  </si>
  <si>
    <t>จ่ายเงินปันผล</t>
  </si>
  <si>
    <t>ขาดทุนจากอัตราแลกเปลี่ยนของเงินสด</t>
  </si>
  <si>
    <t xml:space="preserve">    และรายการเทียบเท่าเงินสด</t>
  </si>
  <si>
    <t xml:space="preserve">งบการเงินเฉพาะกิจการ </t>
  </si>
  <si>
    <t>สินทรัพย์ภาษีเงินได้รอตัดบัญชี</t>
  </si>
  <si>
    <t>หนี้สินภาษีเงินได้รอตัดบัญชี</t>
  </si>
  <si>
    <t>จ่ายชำระแล้ว หุ้นละ 0.25 บาท</t>
  </si>
  <si>
    <t>กำไรสำหรับปี</t>
  </si>
  <si>
    <t>รายการที่จะไม่จัดประเภทรายการใหม่ไปยัง</t>
  </si>
  <si>
    <t>กำไรหรือขาดทุนในภายหลัง</t>
  </si>
  <si>
    <t>ไปยังกำไรหรือขาดทุนในภายหลัง</t>
  </si>
  <si>
    <t>รายการที่จะจัดประเภทรายการใหม่ไปยัง</t>
  </si>
  <si>
    <t>ใหม่ไปยังกำไรหรือขาดทุนในภายหลัง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</si>
  <si>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</si>
  <si>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t>การแบ่งปันกำไร(ขาดทุน)</t>
  </si>
  <si>
    <t>การแบ่งปันกำไร(ขาดทุน)เบ็ดเสร็จรวม</t>
  </si>
  <si>
    <t>4, 20</t>
  </si>
  <si>
    <t>-</t>
  </si>
  <si>
    <r>
      <t xml:space="preserve">หนี้สินและส่วนของเจ้าของ </t>
    </r>
    <r>
      <rPr>
        <sz val="12"/>
        <rFont val="Angsana New"/>
        <family val="1"/>
      </rPr>
      <t>(ต่อ)</t>
    </r>
  </si>
  <si>
    <t>มูลค่าที่ตราไว้ หุ้นละ 0.25 บาท</t>
  </si>
  <si>
    <t>(ขาดทุน)กำไรเบ็ดเสร็จอื่นสำหรับปี - สุทธิจากภาษี</t>
  </si>
  <si>
    <t xml:space="preserve">   ส่วนแบ่งกำไรจากเงินลงทุนในบริษัทร่วม</t>
  </si>
  <si>
    <t>เงินสดได้มาจากกิจกรรมดำเนินงาน</t>
  </si>
  <si>
    <t>เงินสดสุทธิได้มาจากกิจกรรมดำเนินงาน</t>
  </si>
  <si>
    <t>รับคืนภาษีเงินได้</t>
  </si>
  <si>
    <t>เจ้าหนี้จากการซื้ออาคารและอุปกรณ์</t>
  </si>
  <si>
    <t>เงินสดสุทธิใช้ไปในกิจกรรมจัดหาเงิน</t>
  </si>
  <si>
    <t>เงินสดและรายการเทียบเท่าเงินสดลดลงสุทธิ</t>
  </si>
  <si>
    <r>
      <t xml:space="preserve">งบแสดงการเปลี่ยนแปลงส่วนของเจ้าของ </t>
    </r>
    <r>
      <rPr>
        <sz val="12"/>
        <color theme="1"/>
        <rFont val="Angsana New"/>
        <family val="1"/>
      </rPr>
      <t>(ต่อ)</t>
    </r>
  </si>
  <si>
    <t>เงินสดจ่ายเพื่อซื้อเงินลงทุนในบริษัทร่วม</t>
  </si>
  <si>
    <t xml:space="preserve">   ขาดทุนจากการตัดจำหน่ายโปรแกรมคอมพิวเตอร์</t>
  </si>
  <si>
    <t xml:space="preserve">   ไปยังกำไรหรือขาดทุนในภายหลัง</t>
  </si>
  <si>
    <t xml:space="preserve">   ขาดทุนจากการตัดจำหน่ายอุปกรณ์</t>
  </si>
  <si>
    <t>เงินฝากธนาคารที่มีภาระค้ำประกันลดลง(เพิ่มขึ้น)</t>
  </si>
  <si>
    <t>เงินสดสุทธิ(ใช้ไปใน)ได้มาจากกิจกรรมลงทุน</t>
  </si>
  <si>
    <t xml:space="preserve">   กำไรจากการจำหน่ายอุปกรณ์</t>
  </si>
  <si>
    <t>เงินให้กู้ยืมแก่กิจการอื่น</t>
  </si>
  <si>
    <t>เงินสดจากการรับชำระหนี้เงินกู้ระยะสั้นจากกิจการอื่น</t>
  </si>
  <si>
    <t>เงินให้กู้ยืมแก่กิจการที่เกี่ยวข้อง</t>
  </si>
  <si>
    <t>เงินสดจากการรับชำระหนี้เงินกู้ระยะสั้นจากกิจการที่เกี่ยวข้อง</t>
  </si>
  <si>
    <t>ส่วนได้เสียในการร่วมค้า</t>
  </si>
  <si>
    <t>และส่วนได้เสียในการร่วมค้า</t>
  </si>
  <si>
    <t xml:space="preserve">       และส่วนได้เสียในการร่วมค้า</t>
  </si>
  <si>
    <t xml:space="preserve">   และส่วนได้เสียในการร่วมค้า</t>
  </si>
  <si>
    <t>ซื้อยานพาหนะภายใต้สัญญาเช่าการเงิน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</si>
</sst>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(* #,##0.00_);_(* \(#,##0.00\);_(* &quot;-&quot;??_);_(@_)"/>
    <numFmt numFmtId="165" formatCode="#,##0;\(#,##0\)"/>
    <numFmt numFmtId="166" formatCode="_-* #,##0_-;\-* #,##0_-;_-* &quot;-&quot;??_-;_-@_-"/>
    <numFmt numFmtId="167" formatCode="#,##0;\(#,##0\);&quot;-&quot;;@"/>
    <numFmt numFmtId="168" formatCode="#,##0;\ \(#,##0\)"/>
    <numFmt numFmtId="169" formatCode="#,##0.00;\(#,##0.00\)"/>
    <numFmt numFmtId="170" formatCode="#,##0.0000;\(#,##0.0000\);&quot;-&quot;;@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ngsana New"/>
      <family val="1"/>
    </font>
    <font>
      <sz val="12"/>
      <name val="Angsana New"/>
      <family val="1"/>
    </font>
    <font>
      <sz val="12"/>
      <color theme="1"/>
      <name val="Angsana New"/>
      <family val="1"/>
    </font>
    <font>
      <b/>
      <sz val="12"/>
      <color theme="1"/>
      <name val="Angsana New"/>
      <family val="1"/>
    </font>
    <font>
      <sz val="13"/>
      <name val="Angsana New"/>
      <family val="1"/>
    </font>
    <font>
      <u/>
      <sz val="12"/>
      <color theme="1"/>
      <name val="Angsana New"/>
      <family val="1"/>
    </font>
    <font>
      <sz val="10"/>
      <name val="Times New Roman"/>
      <family val="1"/>
    </font>
    <font>
      <sz val="14"/>
      <name val="Cordia New"/>
      <family val="2"/>
    </font>
    <font>
      <b/>
      <sz val="12"/>
      <color theme="0"/>
      <name val="Angsana New"/>
      <family val="1"/>
    </font>
    <font>
      <sz val="12"/>
      <color theme="0"/>
      <name val="Angsana New"/>
      <family val="1"/>
    </font>
    <font>
      <sz val="12"/>
      <color rgb="FFFF0000"/>
      <name val="Angsana New"/>
      <family val="1"/>
    </font>
    <font>
      <sz val="10"/>
      <name val="Arial"/>
      <family val="2"/>
    </font>
    <font>
      <sz val="12"/>
      <color indexed="8"/>
      <name val="Angsana New"/>
      <family val="1"/>
    </font>
    <font>
      <b/>
      <sz val="12"/>
      <color indexed="8"/>
      <name val="Angsana New"/>
      <family val="1"/>
    </font>
    <font>
      <sz val="10"/>
      <name val="ApFont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0" fontId="13" fillId="0" borderId="0"/>
    <xf numFmtId="0" fontId="13" fillId="0" borderId="0"/>
    <xf numFmtId="0" fontId="16" fillId="0" borderId="0"/>
  </cellStyleXfs>
  <cellXfs count="247">
    <xf numFmtId="0" fontId="0" fillId="0" borderId="0" xfId="0"/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37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right" vertical="center"/>
    </xf>
    <xf numFmtId="166" fontId="3" fillId="0" borderId="0" xfId="1" applyNumberFormat="1" applyFont="1" applyFill="1" applyAlignment="1">
      <alignment horizontal="right" vertical="center"/>
    </xf>
    <xf numFmtId="0" fontId="3" fillId="0" borderId="0" xfId="0" applyFont="1"/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37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right" vertical="center"/>
    </xf>
    <xf numFmtId="166" fontId="3" fillId="0" borderId="1" xfId="1" applyNumberFormat="1" applyFont="1" applyFill="1" applyBorder="1" applyAlignment="1">
      <alignment horizontal="right" vertical="center"/>
    </xf>
    <xf numFmtId="15" fontId="3" fillId="0" borderId="0" xfId="0" applyNumberFormat="1" applyFont="1" applyFill="1" applyAlignment="1">
      <alignment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67" fontId="2" fillId="0" borderId="0" xfId="0" applyNumberFormat="1" applyFont="1" applyFill="1" applyAlignment="1">
      <alignment horizontal="right" vertical="center"/>
    </xf>
    <xf numFmtId="167" fontId="2" fillId="0" borderId="0" xfId="1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right" vertical="center"/>
    </xf>
    <xf numFmtId="167" fontId="2" fillId="0" borderId="1" xfId="1" applyNumberFormat="1" applyFont="1" applyFill="1" applyBorder="1" applyAlignment="1">
      <alignment horizontal="right" vertical="center"/>
    </xf>
    <xf numFmtId="167" fontId="3" fillId="0" borderId="0" xfId="0" applyNumberFormat="1" applyFont="1" applyFill="1" applyAlignment="1">
      <alignment horizontal="center" vertical="center"/>
    </xf>
    <xf numFmtId="167" fontId="3" fillId="0" borderId="0" xfId="0" applyNumberFormat="1" applyFont="1" applyFill="1" applyAlignment="1">
      <alignment horizontal="right" vertical="center"/>
    </xf>
    <xf numFmtId="167" fontId="3" fillId="0" borderId="0" xfId="1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7" fontId="3" fillId="0" borderId="0" xfId="1" applyNumberFormat="1" applyFont="1" applyFill="1" applyAlignment="1">
      <alignment horizontal="right" vertical="center"/>
    </xf>
    <xf numFmtId="167" fontId="3" fillId="0" borderId="0" xfId="0" quotePrefix="1" applyNumberFormat="1" applyFont="1" applyFill="1" applyAlignment="1">
      <alignment horizontal="right" vertical="center"/>
    </xf>
    <xf numFmtId="167" fontId="3" fillId="0" borderId="0" xfId="1" quotePrefix="1" applyNumberFormat="1" applyFont="1" applyFill="1" applyAlignment="1">
      <alignment horizontal="right" vertical="center"/>
    </xf>
    <xf numFmtId="0" fontId="3" fillId="0" borderId="0" xfId="0" applyFont="1" applyFill="1"/>
    <xf numFmtId="167" fontId="3" fillId="0" borderId="0" xfId="0" applyNumberFormat="1" applyFont="1" applyFill="1"/>
    <xf numFmtId="167" fontId="3" fillId="0" borderId="1" xfId="0" applyNumberFormat="1" applyFont="1" applyFill="1" applyBorder="1" applyAlignment="1">
      <alignment horizontal="right" vertical="center"/>
    </xf>
    <xf numFmtId="167" fontId="3" fillId="0" borderId="1" xfId="1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67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Alignment="1">
      <alignment horizontal="center" vertical="center"/>
    </xf>
    <xf numFmtId="167" fontId="4" fillId="0" borderId="0" xfId="0" applyNumberFormat="1" applyFont="1" applyFill="1" applyBorder="1" applyAlignment="1">
      <alignment horizontal="center" vertical="center"/>
    </xf>
    <xf numFmtId="167" fontId="3" fillId="0" borderId="2" xfId="0" applyNumberFormat="1" applyFont="1" applyFill="1" applyBorder="1" applyAlignment="1">
      <alignment horizontal="right" vertical="center"/>
    </xf>
    <xf numFmtId="167" fontId="3" fillId="0" borderId="2" xfId="1" applyNumberFormat="1" applyFont="1" applyFill="1" applyBorder="1" applyAlignment="1">
      <alignment horizontal="right" vertical="center"/>
    </xf>
    <xf numFmtId="37" fontId="3" fillId="0" borderId="0" xfId="0" applyNumberFormat="1" applyFont="1" applyFill="1" applyAlignment="1">
      <alignment horizontal="right" vertical="center"/>
    </xf>
    <xf numFmtId="166" fontId="3" fillId="0" borderId="0" xfId="1" applyNumberFormat="1" applyFont="1" applyFill="1" applyBorder="1" applyAlignment="1">
      <alignment horizontal="right" vertical="center"/>
    </xf>
    <xf numFmtId="165" fontId="3" fillId="0" borderId="0" xfId="0" applyNumberFormat="1" applyFont="1" applyFill="1" applyAlignment="1">
      <alignment horizontal="center"/>
    </xf>
    <xf numFmtId="166" fontId="3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center"/>
    </xf>
    <xf numFmtId="165" fontId="3" fillId="0" borderId="0" xfId="0" applyNumberFormat="1" applyFont="1" applyFill="1"/>
    <xf numFmtId="166" fontId="3" fillId="0" borderId="0" xfId="1" applyNumberFormat="1" applyFont="1" applyFill="1" applyAlignment="1">
      <alignment vertical="center"/>
    </xf>
    <xf numFmtId="0" fontId="3" fillId="0" borderId="1" xfId="0" applyFont="1" applyFill="1" applyBorder="1" applyAlignment="1">
      <alignment vertical="center"/>
    </xf>
    <xf numFmtId="167" fontId="2" fillId="0" borderId="0" xfId="1" applyNumberFormat="1" applyFont="1" applyFill="1" applyBorder="1" applyAlignment="1">
      <alignment horizontal="right" vertical="center"/>
    </xf>
    <xf numFmtId="0" fontId="3" fillId="0" borderId="0" xfId="0" quotePrefix="1" applyFont="1" applyFill="1" applyAlignment="1">
      <alignment horizontal="lef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37" fontId="3" fillId="0" borderId="1" xfId="0" applyNumberFormat="1" applyFont="1" applyFill="1" applyBorder="1" applyAlignment="1">
      <alignment horizontal="right" vertical="center"/>
    </xf>
    <xf numFmtId="37" fontId="2" fillId="0" borderId="0" xfId="0" applyNumberFormat="1" applyFont="1" applyFill="1" applyAlignment="1">
      <alignment horizontal="right" vertical="center"/>
    </xf>
    <xf numFmtId="166" fontId="2" fillId="0" borderId="0" xfId="1" applyNumberFormat="1" applyFont="1" applyFill="1" applyBorder="1" applyAlignment="1">
      <alignment horizontal="right" vertical="center"/>
    </xf>
    <xf numFmtId="3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indent="1"/>
    </xf>
    <xf numFmtId="0" fontId="4" fillId="0" borderId="0" xfId="0" applyFont="1" applyFill="1" applyAlignment="1">
      <alignment horizontal="center" vertical="center"/>
    </xf>
    <xf numFmtId="166" fontId="3" fillId="0" borderId="0" xfId="1" applyNumberFormat="1" applyFont="1" applyFill="1" applyBorder="1" applyAlignment="1">
      <alignment horizontal="left" vertical="center"/>
    </xf>
    <xf numFmtId="166" fontId="4" fillId="0" borderId="0" xfId="1" applyNumberFormat="1" applyFont="1" applyFill="1" applyBorder="1" applyAlignment="1">
      <alignment horizontal="right" vertical="center"/>
    </xf>
    <xf numFmtId="167" fontId="2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/>
    <xf numFmtId="0" fontId="3" fillId="0" borderId="0" xfId="0" applyFont="1" applyFill="1" applyBorder="1" applyAlignment="1">
      <alignment vertical="center"/>
    </xf>
    <xf numFmtId="37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166" fontId="3" fillId="0" borderId="0" xfId="1" applyNumberFormat="1" applyFont="1" applyFill="1"/>
    <xf numFmtId="167" fontId="3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3" fillId="0" borderId="0" xfId="0" applyNumberFormat="1" applyFont="1" applyFill="1" applyAlignment="1">
      <alignment vertical="center"/>
    </xf>
    <xf numFmtId="0" fontId="5" fillId="0" borderId="0" xfId="0" applyFont="1" applyFill="1"/>
    <xf numFmtId="37" fontId="5" fillId="0" borderId="0" xfId="0" applyNumberFormat="1" applyFont="1" applyFill="1" applyAlignment="1">
      <alignment horizontal="left" vertical="center"/>
    </xf>
    <xf numFmtId="37" fontId="4" fillId="0" borderId="0" xfId="0" applyNumberFormat="1" applyFont="1" applyFill="1" applyAlignment="1">
      <alignment horizontal="left" vertical="center"/>
    </xf>
    <xf numFmtId="37" fontId="4" fillId="0" borderId="0" xfId="0" applyNumberFormat="1" applyFont="1" applyFill="1" applyAlignment="1">
      <alignment horizontal="centerContinuous" vertical="center"/>
    </xf>
    <xf numFmtId="165" fontId="4" fillId="0" borderId="0" xfId="0" applyNumberFormat="1" applyFont="1" applyFill="1" applyAlignment="1">
      <alignment horizontal="centerContinuous" vertical="center"/>
    </xf>
    <xf numFmtId="37" fontId="4" fillId="0" borderId="0" xfId="0" applyNumberFormat="1" applyFont="1" applyFill="1" applyAlignment="1">
      <alignment vertical="center"/>
    </xf>
    <xf numFmtId="37" fontId="5" fillId="0" borderId="1" xfId="0" applyNumberFormat="1" applyFont="1" applyFill="1" applyBorder="1" applyAlignment="1">
      <alignment horizontal="left" vertical="center"/>
    </xf>
    <xf numFmtId="37" fontId="4" fillId="0" borderId="1" xfId="0" applyNumberFormat="1" applyFont="1" applyFill="1" applyBorder="1" applyAlignment="1">
      <alignment horizontal="left" vertical="center"/>
    </xf>
    <xf numFmtId="37" fontId="4" fillId="0" borderId="1" xfId="0" applyNumberFormat="1" applyFont="1" applyFill="1" applyBorder="1" applyAlignment="1">
      <alignment horizontal="centerContinuous" vertical="center"/>
    </xf>
    <xf numFmtId="165" fontId="4" fillId="0" borderId="1" xfId="0" applyNumberFormat="1" applyFont="1" applyFill="1" applyBorder="1" applyAlignment="1">
      <alignment horizontal="centerContinuous" vertical="center"/>
    </xf>
    <xf numFmtId="37" fontId="4" fillId="0" borderId="0" xfId="0" applyNumberFormat="1" applyFont="1" applyFill="1" applyBorder="1" applyAlignment="1">
      <alignment vertical="center"/>
    </xf>
    <xf numFmtId="37" fontId="7" fillId="0" borderId="0" xfId="0" applyNumberFormat="1" applyFont="1" applyFill="1" applyAlignment="1">
      <alignment vertical="center"/>
    </xf>
    <xf numFmtId="37" fontId="4" fillId="0" borderId="0" xfId="0" applyNumberFormat="1" applyFont="1" applyFill="1" applyAlignment="1">
      <alignment horizontal="center" vertical="center"/>
    </xf>
    <xf numFmtId="167" fontId="3" fillId="0" borderId="0" xfId="0" applyNumberFormat="1" applyFont="1" applyFill="1" applyBorder="1" applyAlignment="1">
      <alignment vertical="center"/>
    </xf>
    <xf numFmtId="164" fontId="3" fillId="0" borderId="0" xfId="1" applyFont="1" applyFill="1" applyAlignment="1">
      <alignment horizontal="center"/>
    </xf>
    <xf numFmtId="164" fontId="3" fillId="0" borderId="0" xfId="1" applyFont="1" applyFill="1" applyAlignment="1">
      <alignment horizontal="right"/>
    </xf>
    <xf numFmtId="0" fontId="2" fillId="0" borderId="0" xfId="0" applyFont="1" applyBorder="1" applyAlignment="1">
      <alignment vertical="center"/>
    </xf>
    <xf numFmtId="37" fontId="4" fillId="0" borderId="1" xfId="0" applyNumberFormat="1" applyFont="1" applyFill="1" applyBorder="1" applyAlignment="1">
      <alignment vertical="center"/>
    </xf>
    <xf numFmtId="167" fontId="4" fillId="0" borderId="0" xfId="0" applyNumberFormat="1" applyFont="1" applyFill="1" applyAlignment="1">
      <alignment horizontal="left" vertical="center"/>
    </xf>
    <xf numFmtId="167" fontId="4" fillId="0" borderId="0" xfId="0" applyNumberFormat="1" applyFont="1" applyFill="1" applyAlignment="1">
      <alignment horizontal="centerContinuous" vertical="center"/>
    </xf>
    <xf numFmtId="165" fontId="4" fillId="0" borderId="0" xfId="0" applyNumberFormat="1" applyFont="1" applyFill="1" applyBorder="1" applyAlignment="1">
      <alignment horizontal="centerContinuous" vertical="center"/>
    </xf>
    <xf numFmtId="167" fontId="5" fillId="0" borderId="0" xfId="0" applyNumberFormat="1" applyFont="1" applyFill="1" applyAlignment="1">
      <alignment horizontal="left" vertical="center"/>
    </xf>
    <xf numFmtId="37" fontId="4" fillId="0" borderId="0" xfId="0" applyNumberFormat="1" applyFont="1" applyFill="1" applyBorder="1" applyAlignment="1">
      <alignment horizontal="left" vertical="center"/>
    </xf>
    <xf numFmtId="167" fontId="4" fillId="0" borderId="1" xfId="0" applyNumberFormat="1" applyFont="1" applyFill="1" applyBorder="1" applyAlignment="1">
      <alignment horizontal="left" vertical="center"/>
    </xf>
    <xf numFmtId="167" fontId="4" fillId="0" borderId="1" xfId="0" applyNumberFormat="1" applyFont="1" applyFill="1" applyBorder="1" applyAlignment="1">
      <alignment horizontal="centerContinuous" vertical="center"/>
    </xf>
    <xf numFmtId="37" fontId="7" fillId="0" borderId="0" xfId="0" applyNumberFormat="1" applyFont="1" applyFill="1" applyAlignment="1">
      <alignment horizontal="centerContinuous" vertical="center"/>
    </xf>
    <xf numFmtId="168" fontId="5" fillId="0" borderId="0" xfId="0" applyNumberFormat="1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right" vertical="center" wrapText="1"/>
    </xf>
    <xf numFmtId="167" fontId="5" fillId="0" borderId="0" xfId="0" applyNumberFormat="1" applyFont="1" applyFill="1" applyAlignment="1">
      <alignment horizontal="right" vertical="center"/>
    </xf>
    <xf numFmtId="37" fontId="4" fillId="0" borderId="0" xfId="0" applyNumberFormat="1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right" vertical="center"/>
    </xf>
    <xf numFmtId="37" fontId="5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right" vertical="center" wrapText="1"/>
    </xf>
    <xf numFmtId="37" fontId="5" fillId="0" borderId="0" xfId="0" applyNumberFormat="1" applyFont="1" applyFill="1" applyAlignment="1">
      <alignment vertical="center"/>
    </xf>
    <xf numFmtId="37" fontId="5" fillId="0" borderId="0" xfId="0" applyNumberFormat="1" applyFont="1" applyFill="1" applyAlignment="1">
      <alignment horizontal="center" vertical="center"/>
    </xf>
    <xf numFmtId="167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Alignment="1">
      <alignment horizontal="right" vertical="center"/>
    </xf>
    <xf numFmtId="167" fontId="3" fillId="0" borderId="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67" fontId="4" fillId="0" borderId="0" xfId="0" applyNumberFormat="1" applyFont="1" applyFill="1" applyAlignment="1">
      <alignment vertical="center"/>
    </xf>
    <xf numFmtId="167" fontId="4" fillId="0" borderId="1" xfId="0" applyNumberFormat="1" applyFont="1" applyFill="1" applyBorder="1" applyAlignment="1">
      <alignment horizontal="right"/>
    </xf>
    <xf numFmtId="167" fontId="4" fillId="0" borderId="1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167" fontId="4" fillId="0" borderId="2" xfId="0" applyNumberFormat="1" applyFont="1" applyFill="1" applyBorder="1" applyAlignment="1">
      <alignment horizontal="right" vertical="center"/>
    </xf>
    <xf numFmtId="37" fontId="4" fillId="0" borderId="0" xfId="0" applyNumberFormat="1" applyFont="1" applyFill="1" applyBorder="1" applyAlignment="1">
      <alignment horizontal="justify" vertical="center"/>
    </xf>
    <xf numFmtId="0" fontId="2" fillId="0" borderId="0" xfId="0" applyNumberFormat="1" applyFont="1" applyFill="1" applyBorder="1" applyAlignment="1">
      <alignment horizontal="center" vertical="center"/>
    </xf>
    <xf numFmtId="164" fontId="2" fillId="0" borderId="0" xfId="1" applyFont="1" applyFill="1" applyBorder="1" applyAlignment="1">
      <alignment horizontal="center" vertical="center"/>
    </xf>
    <xf numFmtId="164" fontId="2" fillId="0" borderId="0" xfId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NumberFormat="1" applyFont="1" applyFill="1" applyAlignment="1">
      <alignment horizontal="center" vertical="center"/>
    </xf>
    <xf numFmtId="164" fontId="3" fillId="0" borderId="0" xfId="1" applyFont="1" applyFill="1" applyAlignment="1">
      <alignment horizontal="center" vertical="center"/>
    </xf>
    <xf numFmtId="164" fontId="3" fillId="0" borderId="0" xfId="1" applyFont="1" applyFill="1" applyBorder="1" applyAlignment="1">
      <alignment horizontal="right" vertical="center"/>
    </xf>
    <xf numFmtId="164" fontId="3" fillId="0" borderId="0" xfId="1" applyFont="1" applyFill="1" applyAlignment="1">
      <alignment horizontal="right" vertical="center"/>
    </xf>
    <xf numFmtId="164" fontId="2" fillId="0" borderId="0" xfId="1" applyFont="1" applyFill="1" applyBorder="1" applyAlignment="1">
      <alignment horizontal="center" vertical="top"/>
    </xf>
    <xf numFmtId="167" fontId="3" fillId="0" borderId="0" xfId="1" applyNumberFormat="1" applyFont="1" applyFill="1" applyAlignment="1">
      <alignment horizontal="center" vertical="center"/>
    </xf>
    <xf numFmtId="167" fontId="8" fillId="0" borderId="0" xfId="0" applyNumberFormat="1" applyFont="1" applyFill="1" applyAlignment="1">
      <alignment horizontal="right" vertical="center"/>
    </xf>
    <xf numFmtId="3" fontId="6" fillId="0" borderId="0" xfId="0" applyNumberFormat="1" applyFont="1" applyFill="1" applyAlignment="1">
      <alignment horizontal="right" vertical="center" wrapText="1"/>
    </xf>
    <xf numFmtId="167" fontId="8" fillId="0" borderId="0" xfId="2" applyNumberFormat="1" applyFont="1" applyFill="1" applyBorder="1" applyAlignment="1">
      <alignment horizontal="right" vertical="center"/>
    </xf>
    <xf numFmtId="167" fontId="3" fillId="0" borderId="0" xfId="1" applyNumberFormat="1" applyFont="1" applyFill="1" applyAlignment="1">
      <alignment vertical="center"/>
    </xf>
    <xf numFmtId="167" fontId="10" fillId="0" borderId="0" xfId="1" applyNumberFormat="1" applyFont="1" applyFill="1" applyAlignment="1">
      <alignment horizontal="right" vertical="center"/>
    </xf>
    <xf numFmtId="167" fontId="8" fillId="0" borderId="0" xfId="0" applyNumberFormat="1" applyFont="1" applyFill="1" applyBorder="1" applyAlignment="1">
      <alignment horizontal="right" vertical="center"/>
    </xf>
    <xf numFmtId="167" fontId="3" fillId="0" borderId="1" xfId="1" quotePrefix="1" applyNumberFormat="1" applyFont="1" applyFill="1" applyBorder="1" applyAlignment="1">
      <alignment horizontal="right" vertical="center"/>
    </xf>
    <xf numFmtId="165" fontId="3" fillId="0" borderId="0" xfId="0" applyNumberFormat="1" applyFont="1" applyFill="1" applyBorder="1" applyAlignment="1">
      <alignment vertical="center"/>
    </xf>
    <xf numFmtId="164" fontId="3" fillId="0" borderId="0" xfId="1" applyFont="1" applyFill="1" applyAlignment="1">
      <alignment vertical="center"/>
    </xf>
    <xf numFmtId="37" fontId="3" fillId="0" borderId="1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right" vertical="center"/>
    </xf>
    <xf numFmtId="0" fontId="3" fillId="0" borderId="0" xfId="0" applyNumberFormat="1" applyFont="1" applyFill="1" applyBorder="1" applyAlignment="1">
      <alignment horizontal="center" vertical="center"/>
    </xf>
    <xf numFmtId="167" fontId="3" fillId="0" borderId="0" xfId="1" applyNumberFormat="1" applyFont="1" applyFill="1" applyBorder="1" applyAlignment="1">
      <alignment horizontal="center" vertical="center"/>
    </xf>
    <xf numFmtId="167" fontId="3" fillId="0" borderId="0" xfId="1" quotePrefix="1" applyNumberFormat="1" applyFont="1" applyFill="1" applyBorder="1" applyAlignment="1">
      <alignment horizontal="right" vertical="center"/>
    </xf>
    <xf numFmtId="169" fontId="3" fillId="0" borderId="0" xfId="0" applyNumberFormat="1" applyFont="1" applyFill="1" applyAlignment="1">
      <alignment horizontal="right" vertical="center"/>
    </xf>
    <xf numFmtId="167" fontId="11" fillId="0" borderId="0" xfId="0" applyNumberFormat="1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11" fillId="0" borderId="0" xfId="0" applyNumberFormat="1" applyFont="1" applyFill="1" applyAlignment="1">
      <alignment horizontal="center" vertical="center"/>
    </xf>
    <xf numFmtId="164" fontId="12" fillId="0" borderId="0" xfId="1" applyFont="1" applyFill="1" applyAlignment="1">
      <alignment horizontal="right" vertical="center"/>
    </xf>
    <xf numFmtId="164" fontId="12" fillId="0" borderId="0" xfId="1" applyFont="1" applyFill="1" applyAlignment="1">
      <alignment vertical="center"/>
    </xf>
    <xf numFmtId="0" fontId="3" fillId="0" borderId="0" xfId="0" applyFont="1" applyFill="1" applyAlignment="1">
      <alignment horizontal="left" vertical="center" indent="2"/>
    </xf>
    <xf numFmtId="0" fontId="3" fillId="0" borderId="0" xfId="0" applyFont="1" applyFill="1" applyAlignment="1">
      <alignment horizontal="left" vertical="center" indent="3"/>
    </xf>
    <xf numFmtId="0" fontId="3" fillId="0" borderId="0" xfId="0" applyFont="1" applyFill="1" applyBorder="1" applyAlignment="1">
      <alignment horizontal="left" vertical="center" indent="1"/>
    </xf>
    <xf numFmtId="167" fontId="2" fillId="0" borderId="0" xfId="4" applyNumberFormat="1" applyFont="1" applyAlignment="1">
      <alignment horizontal="right" vertical="center"/>
    </xf>
    <xf numFmtId="167" fontId="2" fillId="0" borderId="0" xfId="4" applyNumberFormat="1" applyFont="1" applyFill="1" applyBorder="1" applyAlignment="1">
      <alignment vertical="center"/>
    </xf>
    <xf numFmtId="167" fontId="2" fillId="0" borderId="0" xfId="4" applyNumberFormat="1" applyFont="1" applyBorder="1" applyAlignment="1">
      <alignment horizontal="right" vertical="center"/>
    </xf>
    <xf numFmtId="167" fontId="2" fillId="0" borderId="0" xfId="4" applyNumberFormat="1" applyFont="1" applyFill="1" applyBorder="1" applyAlignment="1">
      <alignment horizontal="right" vertical="center"/>
    </xf>
    <xf numFmtId="167" fontId="2" fillId="0" borderId="1" xfId="4" applyNumberFormat="1" applyFont="1" applyFill="1" applyBorder="1" applyAlignment="1">
      <alignment horizontal="right" vertical="center"/>
    </xf>
    <xf numFmtId="37" fontId="2" fillId="0" borderId="0" xfId="0" applyNumberFormat="1" applyFont="1" applyFill="1" applyBorder="1" applyAlignment="1">
      <alignment vertical="center"/>
    </xf>
    <xf numFmtId="37" fontId="2" fillId="0" borderId="0" xfId="0" applyNumberFormat="1" applyFont="1" applyBorder="1" applyAlignment="1">
      <alignment vertical="center"/>
    </xf>
    <xf numFmtId="0" fontId="3" fillId="0" borderId="0" xfId="4" applyFont="1" applyFill="1" applyAlignment="1">
      <alignment vertical="center"/>
    </xf>
    <xf numFmtId="0" fontId="3" fillId="0" borderId="0" xfId="0" applyFont="1" applyFill="1" applyAlignment="1">
      <alignment horizontal="left" vertical="top" wrapText="1" indent="1"/>
    </xf>
    <xf numFmtId="0" fontId="3" fillId="0" borderId="0" xfId="0" applyFont="1" applyFill="1" applyAlignment="1">
      <alignment horizontal="left" vertical="top" indent="1"/>
    </xf>
    <xf numFmtId="165" fontId="3" fillId="0" borderId="0" xfId="3" applyNumberFormat="1" applyFont="1" applyFill="1" applyAlignment="1">
      <alignment vertical="top"/>
    </xf>
    <xf numFmtId="165" fontId="3" fillId="0" borderId="0" xfId="3" applyNumberFormat="1" applyFont="1" applyFill="1" applyAlignment="1">
      <alignment horizontal="left" vertical="top" indent="1"/>
    </xf>
    <xf numFmtId="165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Border="1" applyAlignment="1">
      <alignment vertical="top"/>
    </xf>
    <xf numFmtId="0" fontId="2" fillId="0" borderId="0" xfId="4" applyFont="1" applyFill="1" applyAlignment="1">
      <alignment vertical="center"/>
    </xf>
    <xf numFmtId="165" fontId="2" fillId="0" borderId="0" xfId="3" applyNumberFormat="1" applyFont="1" applyFill="1" applyAlignment="1">
      <alignment vertical="center"/>
    </xf>
    <xf numFmtId="167" fontId="2" fillId="0" borderId="0" xfId="4" applyNumberFormat="1" applyFont="1" applyFill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37" fontId="5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37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/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37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right"/>
    </xf>
    <xf numFmtId="167" fontId="3" fillId="0" borderId="1" xfId="0" applyNumberFormat="1" applyFont="1" applyFill="1" applyBorder="1" applyAlignment="1">
      <alignment horizontal="right"/>
    </xf>
    <xf numFmtId="15" fontId="3" fillId="0" borderId="0" xfId="0" applyNumberFormat="1" applyFont="1" applyFill="1" applyAlignment="1"/>
    <xf numFmtId="167" fontId="2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7" fontId="2" fillId="0" borderId="0" xfId="0" applyNumberFormat="1" applyFont="1" applyFill="1" applyAlignment="1">
      <alignment horizontal="right"/>
    </xf>
    <xf numFmtId="37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7" fontId="2" fillId="0" borderId="1" xfId="0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37" fontId="3" fillId="0" borderId="0" xfId="0" applyNumberFormat="1" applyFont="1" applyFill="1" applyAlignment="1">
      <alignment horizontal="right"/>
    </xf>
    <xf numFmtId="167" fontId="3" fillId="0" borderId="0" xfId="0" quotePrefix="1" applyNumberFormat="1" applyFont="1" applyFill="1" applyAlignment="1">
      <alignment horizontal="right"/>
    </xf>
    <xf numFmtId="0" fontId="2" fillId="0" borderId="0" xfId="0" applyFont="1" applyFill="1" applyAlignment="1"/>
    <xf numFmtId="167" fontId="3" fillId="0" borderId="0" xfId="0" applyNumberFormat="1" applyFont="1" applyFill="1" applyAlignment="1"/>
    <xf numFmtId="167" fontId="3" fillId="0" borderId="0" xfId="0" applyNumberFormat="1" applyFont="1" applyFill="1" applyBorder="1" applyAlignment="1">
      <alignment horizontal="right"/>
    </xf>
    <xf numFmtId="37" fontId="3" fillId="0" borderId="0" xfId="0" applyNumberFormat="1" applyFont="1" applyFill="1" applyBorder="1" applyAlignment="1">
      <alignment horizontal="right"/>
    </xf>
    <xf numFmtId="167" fontId="3" fillId="0" borderId="1" xfId="0" quotePrefix="1" applyNumberFormat="1" applyFont="1" applyFill="1" applyBorder="1" applyAlignment="1">
      <alignment horizontal="right"/>
    </xf>
    <xf numFmtId="167" fontId="3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/>
    <xf numFmtId="0" fontId="3" fillId="0" borderId="0" xfId="0" applyFont="1" applyFill="1" applyAlignment="1">
      <alignment horizontal="left"/>
    </xf>
    <xf numFmtId="165" fontId="3" fillId="0" borderId="0" xfId="0" applyNumberFormat="1" applyFont="1" applyFill="1" applyAlignment="1"/>
    <xf numFmtId="0" fontId="2" fillId="0" borderId="0" xfId="3" applyFont="1" applyFill="1" applyBorder="1" applyAlignment="1"/>
    <xf numFmtId="0" fontId="14" fillId="0" borderId="0" xfId="3" applyNumberFormat="1" applyFont="1" applyFill="1" applyBorder="1" applyAlignment="1"/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 indent="1"/>
    </xf>
    <xf numFmtId="165" fontId="3" fillId="0" borderId="1" xfId="0" applyNumberFormat="1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165" fontId="3" fillId="0" borderId="0" xfId="0" applyNumberFormat="1" applyFont="1" applyFill="1" applyAlignment="1">
      <alignment horizontal="center"/>
    </xf>
    <xf numFmtId="37" fontId="5" fillId="0" borderId="0" xfId="0" applyNumberFormat="1" applyFont="1" applyFill="1" applyBorder="1" applyAlignment="1">
      <alignment horizontal="center" vertical="center"/>
    </xf>
    <xf numFmtId="37" fontId="5" fillId="0" borderId="0" xfId="0" applyNumberFormat="1" applyFont="1" applyFill="1" applyBorder="1" applyAlignment="1">
      <alignment horizontal="right" vertical="center"/>
    </xf>
    <xf numFmtId="37" fontId="5" fillId="0" borderId="0" xfId="0" applyNumberFormat="1" applyFont="1" applyFill="1" applyAlignment="1">
      <alignment horizontal="right" vertical="center"/>
    </xf>
    <xf numFmtId="167" fontId="15" fillId="0" borderId="0" xfId="3" applyNumberFormat="1" applyFont="1" applyFill="1" applyBorder="1" applyAlignment="1">
      <alignment horizontal="right" vertical="center"/>
    </xf>
    <xf numFmtId="37" fontId="5" fillId="0" borderId="0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vertical="center"/>
    </xf>
    <xf numFmtId="165" fontId="4" fillId="0" borderId="0" xfId="0" applyNumberFormat="1" applyFont="1" applyFill="1" applyAlignment="1">
      <alignment vertical="center"/>
    </xf>
    <xf numFmtId="37" fontId="3" fillId="0" borderId="0" xfId="0" applyNumberFormat="1" applyFont="1" applyFill="1" applyAlignment="1">
      <alignment vertical="center"/>
    </xf>
    <xf numFmtId="37" fontId="3" fillId="0" borderId="0" xfId="0" applyNumberFormat="1" applyFont="1" applyFill="1" applyBorder="1" applyAlignment="1">
      <alignment vertical="center"/>
    </xf>
    <xf numFmtId="165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vertical="top"/>
    </xf>
    <xf numFmtId="165" fontId="3" fillId="0" borderId="0" xfId="0" applyNumberFormat="1" applyFont="1" applyFill="1" applyAlignment="1">
      <alignment horizontal="center"/>
    </xf>
    <xf numFmtId="37" fontId="5" fillId="0" borderId="1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164" fontId="2" fillId="0" borderId="1" xfId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quotePrefix="1" applyFont="1" applyFill="1" applyAlignment="1"/>
    <xf numFmtId="167" fontId="3" fillId="0" borderId="0" xfId="2" applyNumberFormat="1" applyFont="1" applyFill="1" applyBorder="1" applyAlignment="1">
      <alignment horizontal="right" vertical="center"/>
    </xf>
    <xf numFmtId="167" fontId="2" fillId="0" borderId="1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center"/>
    </xf>
    <xf numFmtId="167" fontId="2" fillId="0" borderId="1" xfId="0" applyNumberFormat="1" applyFont="1" applyFill="1" applyBorder="1" applyAlignment="1">
      <alignment horizontal="center"/>
    </xf>
    <xf numFmtId="167" fontId="2" fillId="0" borderId="1" xfId="4" applyNumberFormat="1" applyFont="1" applyFill="1" applyBorder="1" applyAlignment="1">
      <alignment horizontal="center" vertical="center"/>
    </xf>
    <xf numFmtId="37" fontId="5" fillId="0" borderId="1" xfId="0" applyNumberFormat="1" applyFont="1" applyFill="1" applyBorder="1" applyAlignment="1">
      <alignment horizontal="center" vertical="center"/>
    </xf>
    <xf numFmtId="167" fontId="2" fillId="0" borderId="3" xfId="0" applyNumberFormat="1" applyFont="1" applyFill="1" applyBorder="1" applyAlignment="1">
      <alignment horizontal="center" vertical="center"/>
    </xf>
    <xf numFmtId="37" fontId="5" fillId="0" borderId="3" xfId="0" applyNumberFormat="1" applyFont="1" applyFill="1" applyBorder="1" applyAlignment="1">
      <alignment horizontal="center" vertical="center"/>
    </xf>
    <xf numFmtId="37" fontId="4" fillId="0" borderId="1" xfId="0" applyNumberFormat="1" applyFont="1" applyFill="1" applyBorder="1" applyAlignment="1">
      <alignment horizontal="justify" vertical="center"/>
    </xf>
    <xf numFmtId="167" fontId="5" fillId="0" borderId="1" xfId="0" applyNumberFormat="1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center" vertical="top"/>
    </xf>
  </cellXfs>
  <cellStyles count="6">
    <cellStyle name="Comma" xfId="1" builtinId="3"/>
    <cellStyle name="Normal" xfId="0" builtinId="0"/>
    <cellStyle name="Normal - Style1 2" xfId="3"/>
    <cellStyle name="Normal 11" xfId="2"/>
    <cellStyle name="Normal 2" xfId="4"/>
    <cellStyle name="Normal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2"/>
  <sheetViews>
    <sheetView topLeftCell="A143" zoomScale="110" zoomScaleNormal="110" zoomScaleSheetLayoutView="115" workbookViewId="0">
      <selection activeCell="J130" sqref="J130"/>
    </sheetView>
  </sheetViews>
  <sheetFormatPr defaultColWidth="9.140625" defaultRowHeight="18"/>
  <cols>
    <col min="1" max="1" width="0.85546875" style="29" customWidth="1"/>
    <col min="2" max="2" width="5.5703125" style="29" customWidth="1"/>
    <col min="3" max="3" width="25.5703125" style="29" customWidth="1"/>
    <col min="4" max="4" width="6.5703125" style="29" customWidth="1"/>
    <col min="5" max="5" width="0.5703125" style="29" customWidth="1"/>
    <col min="6" max="6" width="11.5703125" style="29" customWidth="1"/>
    <col min="7" max="7" width="0.5703125" style="29" customWidth="1"/>
    <col min="8" max="8" width="11.5703125" style="29" customWidth="1"/>
    <col min="9" max="9" width="0.5703125" style="29" customWidth="1"/>
    <col min="10" max="10" width="11.5703125" style="69" customWidth="1"/>
    <col min="11" max="11" width="0.5703125" style="29" customWidth="1"/>
    <col min="12" max="12" width="11.5703125" style="69" customWidth="1"/>
    <col min="13" max="16384" width="9.140625" style="29"/>
  </cols>
  <sheetData>
    <row r="1" spans="1:12" s="6" customFormat="1" ht="18" customHeight="1">
      <c r="A1" s="1" t="s">
        <v>0</v>
      </c>
      <c r="B1" s="1"/>
      <c r="C1" s="2"/>
      <c r="D1" s="3"/>
      <c r="E1" s="3"/>
      <c r="F1" s="3"/>
      <c r="G1" s="4"/>
      <c r="H1" s="3"/>
      <c r="I1" s="4"/>
      <c r="J1" s="5"/>
      <c r="K1" s="4"/>
      <c r="L1" s="5"/>
    </row>
    <row r="2" spans="1:12" s="6" customFormat="1" ht="18" customHeight="1">
      <c r="A2" s="1" t="s">
        <v>1</v>
      </c>
      <c r="B2" s="1"/>
      <c r="C2" s="2"/>
      <c r="D2" s="3"/>
      <c r="E2" s="3"/>
      <c r="F2" s="3"/>
      <c r="G2" s="4"/>
      <c r="H2" s="3"/>
      <c r="I2" s="4"/>
      <c r="J2" s="5"/>
      <c r="K2" s="4"/>
      <c r="L2" s="5"/>
    </row>
    <row r="3" spans="1:12" s="6" customFormat="1" ht="18" customHeight="1">
      <c r="A3" s="7" t="s">
        <v>147</v>
      </c>
      <c r="B3" s="7"/>
      <c r="C3" s="8"/>
      <c r="D3" s="9"/>
      <c r="E3" s="9"/>
      <c r="F3" s="9"/>
      <c r="G3" s="10"/>
      <c r="H3" s="9"/>
      <c r="I3" s="10"/>
      <c r="J3" s="11"/>
      <c r="K3" s="10"/>
      <c r="L3" s="11"/>
    </row>
    <row r="4" spans="1:12" s="6" customFormat="1" ht="20.25" customHeight="1">
      <c r="A4" s="12"/>
      <c r="B4" s="12"/>
      <c r="C4" s="2"/>
      <c r="D4" s="3"/>
      <c r="E4" s="3"/>
      <c r="F4" s="3"/>
      <c r="G4" s="4"/>
      <c r="H4" s="3"/>
      <c r="I4" s="4"/>
      <c r="J4" s="5"/>
      <c r="K4" s="4"/>
      <c r="L4" s="5"/>
    </row>
    <row r="5" spans="1:12" s="6" customFormat="1" ht="18" customHeight="1">
      <c r="A5" s="12"/>
      <c r="B5" s="12"/>
      <c r="C5" s="2"/>
      <c r="D5" s="3"/>
      <c r="E5" s="3"/>
      <c r="F5" s="236" t="s">
        <v>2</v>
      </c>
      <c r="G5" s="236"/>
      <c r="H5" s="236"/>
      <c r="I5" s="13"/>
      <c r="J5" s="236" t="s">
        <v>171</v>
      </c>
      <c r="K5" s="236"/>
      <c r="L5" s="236"/>
    </row>
    <row r="6" spans="1:12" s="6" customFormat="1" ht="18" customHeight="1">
      <c r="A6" s="14"/>
      <c r="B6" s="14"/>
      <c r="C6" s="2"/>
      <c r="D6" s="15"/>
      <c r="E6" s="15"/>
      <c r="F6" s="16" t="s">
        <v>149</v>
      </c>
      <c r="G6" s="16"/>
      <c r="H6" s="16" t="s">
        <v>3</v>
      </c>
      <c r="I6" s="16"/>
      <c r="J6" s="17" t="s">
        <v>149</v>
      </c>
      <c r="K6" s="16"/>
      <c r="L6" s="17" t="s">
        <v>3</v>
      </c>
    </row>
    <row r="7" spans="1:12" s="6" customFormat="1" ht="18" customHeight="1">
      <c r="A7" s="14"/>
      <c r="B7" s="14"/>
      <c r="C7" s="2"/>
      <c r="D7" s="18" t="s">
        <v>4</v>
      </c>
      <c r="E7" s="19"/>
      <c r="F7" s="20" t="s">
        <v>5</v>
      </c>
      <c r="G7" s="16"/>
      <c r="H7" s="20" t="s">
        <v>5</v>
      </c>
      <c r="I7" s="16"/>
      <c r="J7" s="21" t="s">
        <v>5</v>
      </c>
      <c r="K7" s="16"/>
      <c r="L7" s="21" t="s">
        <v>5</v>
      </c>
    </row>
    <row r="8" spans="1:12" s="6" customFormat="1" ht="6" customHeight="1">
      <c r="A8" s="14"/>
      <c r="B8" s="14"/>
      <c r="C8" s="2"/>
      <c r="D8" s="2"/>
      <c r="E8" s="2"/>
      <c r="F8" s="22"/>
      <c r="G8" s="23"/>
      <c r="H8" s="22"/>
      <c r="I8" s="23"/>
      <c r="J8" s="24"/>
      <c r="K8" s="23"/>
      <c r="L8" s="24"/>
    </row>
    <row r="9" spans="1:12" s="6" customFormat="1" ht="18" customHeight="1">
      <c r="A9" s="25" t="s">
        <v>6</v>
      </c>
      <c r="B9" s="25"/>
      <c r="C9" s="2"/>
      <c r="D9" s="2"/>
      <c r="E9" s="2"/>
      <c r="F9" s="22"/>
      <c r="G9" s="23"/>
      <c r="H9" s="22"/>
      <c r="I9" s="23"/>
      <c r="J9" s="26"/>
      <c r="K9" s="23"/>
      <c r="L9" s="26"/>
    </row>
    <row r="10" spans="1:12" s="6" customFormat="1" ht="6" customHeight="1">
      <c r="A10" s="25"/>
      <c r="B10" s="25"/>
      <c r="C10" s="2"/>
      <c r="D10" s="2"/>
      <c r="E10" s="2"/>
      <c r="F10" s="22"/>
      <c r="G10" s="23"/>
      <c r="H10" s="22"/>
      <c r="I10" s="23"/>
      <c r="J10" s="26"/>
      <c r="K10" s="23"/>
      <c r="L10" s="26"/>
    </row>
    <row r="11" spans="1:12" s="6" customFormat="1" ht="18" customHeight="1">
      <c r="A11" s="25" t="s">
        <v>7</v>
      </c>
      <c r="B11" s="25"/>
      <c r="C11" s="2"/>
      <c r="D11" s="2"/>
      <c r="E11" s="2"/>
      <c r="F11" s="22"/>
      <c r="G11" s="23"/>
      <c r="H11" s="22"/>
      <c r="I11" s="23"/>
      <c r="J11" s="26"/>
      <c r="K11" s="23"/>
      <c r="L11" s="26"/>
    </row>
    <row r="12" spans="1:12" s="6" customFormat="1" ht="6" customHeight="1">
      <c r="A12" s="25"/>
      <c r="B12" s="25"/>
      <c r="C12" s="2"/>
      <c r="D12" s="2"/>
      <c r="E12" s="2"/>
      <c r="F12" s="22"/>
      <c r="G12" s="23"/>
      <c r="H12" s="22"/>
      <c r="I12" s="23"/>
      <c r="J12" s="26"/>
      <c r="K12" s="23"/>
      <c r="L12" s="26"/>
    </row>
    <row r="13" spans="1:12" s="6" customFormat="1" ht="18" customHeight="1">
      <c r="A13" s="14" t="s">
        <v>8</v>
      </c>
      <c r="B13" s="14"/>
      <c r="C13" s="2"/>
      <c r="D13" s="2">
        <v>9</v>
      </c>
      <c r="E13" s="2"/>
      <c r="F13" s="23">
        <v>32144877</v>
      </c>
      <c r="G13" s="23"/>
      <c r="H13" s="23">
        <v>65753225</v>
      </c>
      <c r="I13" s="23"/>
      <c r="J13" s="26">
        <v>10185307</v>
      </c>
      <c r="K13" s="23"/>
      <c r="L13" s="26">
        <v>23000199</v>
      </c>
    </row>
    <row r="14" spans="1:12" s="6" customFormat="1" ht="18" customHeight="1">
      <c r="A14" s="14" t="s">
        <v>92</v>
      </c>
      <c r="B14" s="14"/>
      <c r="C14" s="2"/>
      <c r="D14" s="2">
        <f>D13+1</f>
        <v>10</v>
      </c>
      <c r="E14" s="2"/>
      <c r="F14" s="23">
        <v>696143</v>
      </c>
      <c r="G14" s="23"/>
      <c r="H14" s="23">
        <v>976871</v>
      </c>
      <c r="I14" s="23"/>
      <c r="J14" s="26">
        <v>696143</v>
      </c>
      <c r="K14" s="23"/>
      <c r="L14" s="26">
        <v>976871</v>
      </c>
    </row>
    <row r="15" spans="1:12" s="6" customFormat="1" ht="18" customHeight="1">
      <c r="A15" s="14" t="s">
        <v>9</v>
      </c>
      <c r="B15" s="14"/>
      <c r="C15" s="2"/>
      <c r="D15" s="2">
        <f>D14+1</f>
        <v>11</v>
      </c>
      <c r="E15" s="2"/>
      <c r="F15" s="27">
        <v>67703021</v>
      </c>
      <c r="G15" s="23"/>
      <c r="H15" s="27">
        <v>95836972</v>
      </c>
      <c r="I15" s="23"/>
      <c r="J15" s="28">
        <v>89772473</v>
      </c>
      <c r="K15" s="23"/>
      <c r="L15" s="28">
        <v>94231626</v>
      </c>
    </row>
    <row r="16" spans="1:12" s="6" customFormat="1" ht="18" customHeight="1">
      <c r="A16" s="14" t="s">
        <v>152</v>
      </c>
      <c r="B16" s="14"/>
      <c r="C16" s="2"/>
      <c r="D16" s="2">
        <v>34.4</v>
      </c>
      <c r="E16" s="2"/>
      <c r="F16" s="27">
        <v>4500000</v>
      </c>
      <c r="G16" s="23"/>
      <c r="H16" s="27">
        <v>0</v>
      </c>
      <c r="I16" s="23"/>
      <c r="J16" s="28">
        <v>6190600</v>
      </c>
      <c r="K16" s="23"/>
      <c r="L16" s="28">
        <v>0</v>
      </c>
    </row>
    <row r="17" spans="1:12" s="6" customFormat="1" ht="18" customHeight="1">
      <c r="A17" s="14" t="s">
        <v>10</v>
      </c>
      <c r="B17" s="14"/>
      <c r="C17" s="2"/>
      <c r="D17" s="2">
        <f>D15+1</f>
        <v>12</v>
      </c>
      <c r="E17" s="2"/>
      <c r="F17" s="23">
        <v>56558580</v>
      </c>
      <c r="G17" s="23"/>
      <c r="H17" s="23">
        <v>47501043</v>
      </c>
      <c r="I17" s="23"/>
      <c r="J17" s="26">
        <v>35072405</v>
      </c>
      <c r="K17" s="23"/>
      <c r="L17" s="26">
        <v>46373624</v>
      </c>
    </row>
    <row r="18" spans="1:12" s="6" customFormat="1" ht="18" customHeight="1">
      <c r="A18" s="14" t="s">
        <v>11</v>
      </c>
      <c r="B18" s="14"/>
      <c r="C18" s="2"/>
      <c r="D18" s="2">
        <f>D17+1</f>
        <v>13</v>
      </c>
      <c r="E18" s="2"/>
      <c r="F18" s="31">
        <v>38670468</v>
      </c>
      <c r="G18" s="23"/>
      <c r="H18" s="31">
        <v>32640818</v>
      </c>
      <c r="I18" s="23"/>
      <c r="J18" s="32">
        <v>27246143</v>
      </c>
      <c r="K18" s="23"/>
      <c r="L18" s="32">
        <v>18983317</v>
      </c>
    </row>
    <row r="19" spans="1:12" s="6" customFormat="1" ht="6" customHeight="1">
      <c r="A19" s="14"/>
      <c r="B19" s="14"/>
      <c r="C19" s="2"/>
      <c r="D19" s="2"/>
      <c r="E19" s="2"/>
      <c r="F19" s="33"/>
      <c r="G19" s="23"/>
      <c r="H19" s="33"/>
      <c r="I19" s="23"/>
      <c r="J19" s="24"/>
      <c r="K19" s="23"/>
      <c r="L19" s="24"/>
    </row>
    <row r="20" spans="1:12" s="6" customFormat="1" ht="18" customHeight="1">
      <c r="A20" s="25" t="s">
        <v>12</v>
      </c>
      <c r="B20" s="25"/>
      <c r="C20" s="2"/>
      <c r="D20" s="2"/>
      <c r="E20" s="2"/>
      <c r="F20" s="31">
        <f>SUM(F13:F18)</f>
        <v>200273089</v>
      </c>
      <c r="G20" s="23"/>
      <c r="H20" s="31">
        <f>SUM(H13:H18)</f>
        <v>242708929</v>
      </c>
      <c r="I20" s="23"/>
      <c r="J20" s="32">
        <f>SUM(J13:J18)</f>
        <v>169163071</v>
      </c>
      <c r="K20" s="23"/>
      <c r="L20" s="32">
        <f>SUM(L13:L18)</f>
        <v>183565637</v>
      </c>
    </row>
    <row r="21" spans="1:12" s="6" customFormat="1" ht="18" customHeight="1">
      <c r="A21" s="14"/>
      <c r="B21" s="14"/>
      <c r="C21" s="2"/>
      <c r="D21" s="2"/>
      <c r="E21" s="2"/>
      <c r="F21" s="23"/>
      <c r="G21" s="23"/>
      <c r="H21" s="23"/>
      <c r="I21" s="23"/>
      <c r="J21" s="26"/>
      <c r="K21" s="23"/>
      <c r="L21" s="26"/>
    </row>
    <row r="22" spans="1:12" s="6" customFormat="1" ht="18" customHeight="1">
      <c r="A22" s="25" t="s">
        <v>13</v>
      </c>
      <c r="B22" s="25"/>
      <c r="C22" s="2"/>
      <c r="D22" s="2"/>
      <c r="E22" s="2"/>
      <c r="F22" s="23"/>
      <c r="G22" s="23"/>
      <c r="H22" s="23"/>
      <c r="I22" s="23"/>
      <c r="J22" s="26"/>
      <c r="K22" s="23"/>
      <c r="L22" s="26"/>
    </row>
    <row r="23" spans="1:12" s="6" customFormat="1" ht="6" customHeight="1">
      <c r="A23" s="25"/>
      <c r="B23" s="25"/>
      <c r="C23" s="2"/>
      <c r="D23" s="2"/>
      <c r="E23" s="2"/>
      <c r="F23" s="23"/>
      <c r="G23" s="23"/>
      <c r="H23" s="23"/>
      <c r="I23" s="23"/>
      <c r="J23" s="26"/>
      <c r="K23" s="23"/>
      <c r="L23" s="26"/>
    </row>
    <row r="24" spans="1:12" s="6" customFormat="1" ht="18" customHeight="1">
      <c r="A24" s="6" t="s">
        <v>93</v>
      </c>
      <c r="B24" s="14"/>
      <c r="C24" s="2"/>
      <c r="D24" s="2">
        <f>D18+1</f>
        <v>14</v>
      </c>
      <c r="E24" s="2"/>
      <c r="F24" s="27">
        <v>831000</v>
      </c>
      <c r="G24" s="23"/>
      <c r="H24" s="27">
        <v>2093814</v>
      </c>
      <c r="I24" s="23"/>
      <c r="J24" s="28">
        <v>831000</v>
      </c>
      <c r="K24" s="23"/>
      <c r="L24" s="28">
        <v>2093814</v>
      </c>
    </row>
    <row r="25" spans="1:12" s="6" customFormat="1" ht="18" customHeight="1">
      <c r="A25" s="14" t="s">
        <v>65</v>
      </c>
      <c r="B25" s="14"/>
      <c r="C25" s="2"/>
      <c r="D25" s="2">
        <f>D24+1</f>
        <v>15</v>
      </c>
      <c r="E25" s="2"/>
      <c r="F25" s="23">
        <v>59104686</v>
      </c>
      <c r="G25" s="23"/>
      <c r="H25" s="23">
        <v>75443910</v>
      </c>
      <c r="I25" s="23"/>
      <c r="J25" s="26">
        <v>47084384</v>
      </c>
      <c r="K25" s="23"/>
      <c r="L25" s="26">
        <v>61075763</v>
      </c>
    </row>
    <row r="26" spans="1:12" s="34" customFormat="1">
      <c r="A26" s="14" t="s">
        <v>153</v>
      </c>
      <c r="D26" s="35">
        <v>16</v>
      </c>
      <c r="F26" s="23">
        <v>20853256</v>
      </c>
      <c r="G26" s="36"/>
      <c r="H26" s="23">
        <v>0</v>
      </c>
      <c r="I26" s="37"/>
      <c r="J26" s="26">
        <v>20500000</v>
      </c>
      <c r="K26" s="38"/>
      <c r="L26" s="26">
        <v>0</v>
      </c>
    </row>
    <row r="27" spans="1:12" s="6" customFormat="1" ht="18" customHeight="1">
      <c r="A27" s="14" t="s">
        <v>14</v>
      </c>
      <c r="B27" s="14"/>
      <c r="C27" s="2"/>
      <c r="D27" s="2">
        <f>D25+1</f>
        <v>16</v>
      </c>
      <c r="E27" s="2"/>
      <c r="F27" s="23">
        <v>0</v>
      </c>
      <c r="G27" s="23"/>
      <c r="H27" s="23">
        <v>0</v>
      </c>
      <c r="I27" s="23"/>
      <c r="J27" s="26">
        <v>37498796</v>
      </c>
      <c r="K27" s="23"/>
      <c r="L27" s="26">
        <v>37498796</v>
      </c>
    </row>
    <row r="28" spans="1:12" s="6" customFormat="1" ht="18" customHeight="1">
      <c r="A28" s="14" t="s">
        <v>208</v>
      </c>
      <c r="B28" s="14"/>
      <c r="C28" s="2"/>
      <c r="D28" s="2">
        <v>16</v>
      </c>
      <c r="E28" s="2"/>
      <c r="F28" s="23">
        <v>3071041</v>
      </c>
      <c r="G28" s="23"/>
      <c r="H28" s="23" t="s">
        <v>185</v>
      </c>
      <c r="I28" s="23"/>
      <c r="J28" s="26">
        <v>2500000</v>
      </c>
      <c r="K28" s="23"/>
      <c r="L28" s="26" t="s">
        <v>185</v>
      </c>
    </row>
    <row r="29" spans="1:12" s="6" customFormat="1" ht="18" customHeight="1">
      <c r="A29" s="14" t="s">
        <v>15</v>
      </c>
      <c r="B29" s="14"/>
      <c r="C29" s="2"/>
      <c r="D29" s="2">
        <v>18</v>
      </c>
      <c r="E29" s="2"/>
      <c r="F29" s="23">
        <v>425643349</v>
      </c>
      <c r="G29" s="23"/>
      <c r="H29" s="23">
        <v>432288122</v>
      </c>
      <c r="I29" s="23"/>
      <c r="J29" s="26">
        <v>422973425</v>
      </c>
      <c r="K29" s="23"/>
      <c r="L29" s="26">
        <v>428992057</v>
      </c>
    </row>
    <row r="30" spans="1:12" s="6" customFormat="1" ht="18" customHeight="1">
      <c r="A30" s="14" t="s">
        <v>16</v>
      </c>
      <c r="B30" s="14"/>
      <c r="C30" s="2"/>
      <c r="D30" s="2">
        <f>D29+1</f>
        <v>19</v>
      </c>
      <c r="E30" s="2"/>
      <c r="F30" s="27">
        <v>1165643</v>
      </c>
      <c r="G30" s="23"/>
      <c r="H30" s="27">
        <v>1632512</v>
      </c>
      <c r="I30" s="23"/>
      <c r="J30" s="28">
        <v>1104041</v>
      </c>
      <c r="K30" s="23"/>
      <c r="L30" s="28">
        <v>1613358</v>
      </c>
    </row>
    <row r="31" spans="1:12" s="6" customFormat="1" ht="18" customHeight="1">
      <c r="A31" s="14" t="s">
        <v>17</v>
      </c>
      <c r="B31" s="14"/>
      <c r="C31" s="2"/>
      <c r="D31" s="2" t="s">
        <v>184</v>
      </c>
      <c r="E31" s="2"/>
      <c r="F31" s="27">
        <v>6802316</v>
      </c>
      <c r="G31" s="23"/>
      <c r="H31" s="27">
        <v>6802316</v>
      </c>
      <c r="I31" s="23"/>
      <c r="J31" s="28">
        <v>0</v>
      </c>
      <c r="K31" s="23"/>
      <c r="L31" s="28">
        <v>0</v>
      </c>
    </row>
    <row r="32" spans="1:12" s="6" customFormat="1" ht="18" customHeight="1">
      <c r="A32" s="14" t="s">
        <v>172</v>
      </c>
      <c r="B32" s="14"/>
      <c r="C32" s="2"/>
      <c r="D32" s="2">
        <f>D30+2</f>
        <v>21</v>
      </c>
      <c r="E32" s="2"/>
      <c r="F32" s="27">
        <v>6024748</v>
      </c>
      <c r="G32" s="23"/>
      <c r="H32" s="27">
        <v>6264744</v>
      </c>
      <c r="I32" s="23"/>
      <c r="J32" s="28">
        <v>5930851</v>
      </c>
      <c r="K32" s="23"/>
      <c r="L32" s="28">
        <v>6226364</v>
      </c>
    </row>
    <row r="33" spans="1:12" s="6" customFormat="1" ht="18" customHeight="1">
      <c r="A33" s="14" t="s">
        <v>18</v>
      </c>
      <c r="B33" s="14"/>
      <c r="C33" s="2"/>
      <c r="D33" s="2"/>
      <c r="E33" s="2"/>
      <c r="F33" s="31">
        <v>540780</v>
      </c>
      <c r="G33" s="23"/>
      <c r="H33" s="31">
        <v>476900</v>
      </c>
      <c r="I33" s="23"/>
      <c r="J33" s="32">
        <v>540780</v>
      </c>
      <c r="K33" s="23"/>
      <c r="L33" s="32">
        <v>476900</v>
      </c>
    </row>
    <row r="34" spans="1:12" s="6" customFormat="1" ht="6" customHeight="1">
      <c r="A34" s="14"/>
      <c r="B34" s="14"/>
      <c r="C34" s="2"/>
      <c r="D34" s="2"/>
      <c r="E34" s="2"/>
      <c r="F34" s="33"/>
      <c r="G34" s="23"/>
      <c r="H34" s="33"/>
      <c r="I34" s="23"/>
      <c r="J34" s="24"/>
      <c r="K34" s="23"/>
      <c r="L34" s="24"/>
    </row>
    <row r="35" spans="1:12" s="6" customFormat="1" ht="18" customHeight="1">
      <c r="A35" s="25" t="s">
        <v>19</v>
      </c>
      <c r="B35" s="25"/>
      <c r="C35" s="2"/>
      <c r="D35" s="2"/>
      <c r="E35" s="2"/>
      <c r="F35" s="31">
        <f>SUM(F24:F34)</f>
        <v>524036819</v>
      </c>
      <c r="G35" s="23"/>
      <c r="H35" s="31">
        <f>SUM(H24:H34)</f>
        <v>525002318</v>
      </c>
      <c r="I35" s="23"/>
      <c r="J35" s="31">
        <f>SUM(J24:J34)</f>
        <v>538963277</v>
      </c>
      <c r="K35" s="23"/>
      <c r="L35" s="31">
        <f>SUM(L24:L34)</f>
        <v>537977052</v>
      </c>
    </row>
    <row r="36" spans="1:12" s="6" customFormat="1" ht="6" customHeight="1">
      <c r="A36" s="14"/>
      <c r="B36" s="14"/>
      <c r="C36" s="2"/>
      <c r="D36" s="2"/>
      <c r="E36" s="2"/>
      <c r="F36" s="33"/>
      <c r="G36" s="23"/>
      <c r="H36" s="33"/>
      <c r="I36" s="23"/>
      <c r="J36" s="24"/>
      <c r="K36" s="23"/>
      <c r="L36" s="24"/>
    </row>
    <row r="37" spans="1:12" s="6" customFormat="1" ht="18" customHeight="1" thickBot="1">
      <c r="A37" s="25" t="s">
        <v>20</v>
      </c>
      <c r="B37" s="25"/>
      <c r="C37" s="2"/>
      <c r="D37" s="2"/>
      <c r="E37" s="2"/>
      <c r="F37" s="39">
        <f>F35+F20</f>
        <v>724309908</v>
      </c>
      <c r="G37" s="23"/>
      <c r="H37" s="39">
        <f>H35+H20</f>
        <v>767711247</v>
      </c>
      <c r="I37" s="23"/>
      <c r="J37" s="40">
        <f>J35+J20</f>
        <v>708126348</v>
      </c>
      <c r="K37" s="23"/>
      <c r="L37" s="40">
        <f>L35+L20</f>
        <v>721542689</v>
      </c>
    </row>
    <row r="38" spans="1:12" s="6" customFormat="1" ht="18" customHeight="1" thickTop="1">
      <c r="A38" s="25"/>
      <c r="B38" s="25"/>
      <c r="C38" s="2"/>
      <c r="D38" s="2"/>
      <c r="E38" s="2"/>
      <c r="F38" s="33"/>
      <c r="G38" s="23"/>
      <c r="H38" s="33"/>
      <c r="I38" s="23"/>
      <c r="J38" s="24"/>
      <c r="K38" s="23"/>
      <c r="L38" s="24"/>
    </row>
    <row r="39" spans="1:12" s="6" customFormat="1" ht="18" customHeight="1">
      <c r="A39" s="25"/>
      <c r="B39" s="25"/>
      <c r="C39" s="2"/>
      <c r="D39" s="2"/>
      <c r="E39" s="2"/>
      <c r="F39" s="33"/>
      <c r="G39" s="23"/>
      <c r="H39" s="33"/>
      <c r="I39" s="23"/>
      <c r="J39" s="24"/>
      <c r="K39" s="23"/>
      <c r="L39" s="24"/>
    </row>
    <row r="40" spans="1:12" s="6" customFormat="1" ht="18" customHeight="1">
      <c r="A40" s="25"/>
      <c r="B40" s="25"/>
      <c r="C40" s="2"/>
      <c r="D40" s="2"/>
      <c r="E40" s="2"/>
      <c r="F40" s="33"/>
      <c r="G40" s="23"/>
      <c r="H40" s="33"/>
      <c r="I40" s="23"/>
      <c r="J40" s="24"/>
      <c r="K40" s="23"/>
      <c r="L40" s="24"/>
    </row>
    <row r="41" spans="1:12" s="6" customFormat="1" ht="18" customHeight="1">
      <c r="A41" s="25"/>
      <c r="B41" s="25"/>
      <c r="C41" s="2"/>
      <c r="D41" s="2"/>
      <c r="E41" s="2"/>
      <c r="F41" s="33"/>
      <c r="G41" s="23"/>
      <c r="H41" s="33"/>
      <c r="I41" s="23"/>
      <c r="J41" s="24"/>
      <c r="K41" s="23"/>
      <c r="L41" s="24"/>
    </row>
    <row r="42" spans="1:12" s="6" customFormat="1" ht="18" customHeight="1">
      <c r="A42" s="237" t="s">
        <v>21</v>
      </c>
      <c r="B42" s="237"/>
      <c r="C42" s="237"/>
      <c r="D42" s="237"/>
      <c r="E42" s="237"/>
      <c r="F42" s="237"/>
      <c r="G42" s="237"/>
      <c r="H42" s="237"/>
      <c r="I42" s="237"/>
      <c r="J42" s="237"/>
      <c r="K42" s="237"/>
      <c r="L42" s="237"/>
    </row>
    <row r="43" spans="1:12" s="6" customFormat="1" ht="18" customHeight="1">
      <c r="A43" s="237" t="s">
        <v>22</v>
      </c>
      <c r="B43" s="237"/>
      <c r="C43" s="237"/>
      <c r="D43" s="237"/>
      <c r="E43" s="237"/>
      <c r="F43" s="237"/>
      <c r="G43" s="237"/>
      <c r="H43" s="237"/>
      <c r="I43" s="237"/>
      <c r="J43" s="237"/>
      <c r="K43" s="237"/>
      <c r="L43" s="237"/>
    </row>
    <row r="44" spans="1:12" s="6" customFormat="1" ht="18" customHeight="1">
      <c r="A44" s="14"/>
      <c r="B44" s="14"/>
      <c r="C44" s="2"/>
      <c r="D44" s="228"/>
      <c r="E44" s="43"/>
      <c r="F44" s="43"/>
      <c r="G44" s="43"/>
      <c r="H44" s="226"/>
      <c r="I44" s="43"/>
      <c r="J44" s="44"/>
      <c r="K44" s="43"/>
      <c r="L44" s="44"/>
    </row>
    <row r="45" spans="1:12" s="6" customFormat="1" ht="18" customHeight="1">
      <c r="A45" s="237" t="s">
        <v>23</v>
      </c>
      <c r="B45" s="237"/>
      <c r="C45" s="237"/>
      <c r="D45" s="237"/>
      <c r="E45" s="237"/>
      <c r="F45" s="237"/>
      <c r="G45" s="237"/>
      <c r="H45" s="237"/>
      <c r="I45" s="237"/>
      <c r="J45" s="237"/>
      <c r="K45" s="237"/>
      <c r="L45" s="237"/>
    </row>
    <row r="46" spans="1:12" s="6" customFormat="1" ht="19.5" customHeight="1">
      <c r="A46" s="43"/>
      <c r="B46" s="43"/>
      <c r="C46" s="43"/>
      <c r="D46" s="228"/>
      <c r="E46" s="43"/>
      <c r="F46" s="43"/>
      <c r="G46" s="43"/>
      <c r="H46" s="226"/>
      <c r="I46" s="43"/>
      <c r="J46" s="45"/>
      <c r="K46" s="43"/>
      <c r="L46" s="45"/>
    </row>
    <row r="47" spans="1:12" s="6" customFormat="1" ht="18" customHeight="1">
      <c r="A47" s="43"/>
      <c r="B47" s="43"/>
      <c r="C47" s="43"/>
      <c r="D47" s="228"/>
      <c r="E47" s="43"/>
      <c r="F47" s="43"/>
      <c r="G47" s="43"/>
      <c r="H47" s="226"/>
      <c r="I47" s="43"/>
      <c r="J47" s="45"/>
      <c r="K47" s="43"/>
      <c r="L47" s="45"/>
    </row>
    <row r="48" spans="1:12" s="6" customFormat="1" ht="10.5" customHeight="1">
      <c r="A48" s="46"/>
      <c r="B48" s="46"/>
      <c r="C48" s="14"/>
      <c r="D48" s="2"/>
      <c r="E48" s="2"/>
      <c r="F48" s="2"/>
      <c r="G48" s="14"/>
      <c r="H48" s="2"/>
      <c r="I48" s="14"/>
      <c r="J48" s="47"/>
      <c r="K48" s="14"/>
      <c r="L48" s="47"/>
    </row>
    <row r="49" spans="1:12" s="6" customFormat="1" ht="20.100000000000001" customHeight="1">
      <c r="A49" s="48" t="s">
        <v>181</v>
      </c>
      <c r="B49" s="48"/>
      <c r="C49" s="8"/>
      <c r="D49" s="9"/>
      <c r="E49" s="9"/>
      <c r="F49" s="9"/>
      <c r="G49" s="10"/>
      <c r="H49" s="9"/>
      <c r="I49" s="10"/>
      <c r="J49" s="11"/>
      <c r="K49" s="10"/>
      <c r="L49" s="11"/>
    </row>
    <row r="50" spans="1:12" s="6" customFormat="1" ht="18" customHeight="1">
      <c r="A50" s="1" t="str">
        <f>A1</f>
        <v>บริษัท ทีวี ธันเดอร์ จำกัด (มหาชน)</v>
      </c>
      <c r="B50" s="1"/>
      <c r="C50" s="2"/>
      <c r="D50" s="3"/>
      <c r="E50" s="3"/>
      <c r="F50" s="3"/>
      <c r="G50" s="4"/>
      <c r="H50" s="3"/>
      <c r="I50" s="4"/>
      <c r="J50" s="5"/>
      <c r="K50" s="4"/>
      <c r="L50" s="5"/>
    </row>
    <row r="51" spans="1:12" s="6" customFormat="1" ht="18" customHeight="1">
      <c r="A51" s="1" t="s">
        <v>24</v>
      </c>
      <c r="B51" s="1"/>
      <c r="C51" s="2"/>
      <c r="D51" s="3"/>
      <c r="E51" s="3"/>
      <c r="F51" s="3"/>
      <c r="G51" s="4"/>
      <c r="H51" s="3"/>
      <c r="I51" s="4"/>
      <c r="J51" s="5"/>
      <c r="K51" s="4"/>
      <c r="L51" s="5"/>
    </row>
    <row r="52" spans="1:12" s="6" customFormat="1" ht="18" customHeight="1">
      <c r="A52" s="1" t="str">
        <f>A3</f>
        <v>ณ วันที่ 31 ธันวาคม พ.ศ. 2560</v>
      </c>
      <c r="B52" s="7"/>
      <c r="C52" s="8"/>
      <c r="D52" s="9"/>
      <c r="E52" s="9"/>
      <c r="F52" s="9"/>
      <c r="G52" s="10"/>
      <c r="H52" s="9"/>
      <c r="I52" s="10"/>
      <c r="J52" s="11"/>
      <c r="K52" s="10"/>
      <c r="L52" s="11"/>
    </row>
    <row r="53" spans="1:12" s="6" customFormat="1" ht="18" customHeight="1">
      <c r="A53" s="12"/>
      <c r="B53" s="12"/>
      <c r="C53" s="2"/>
      <c r="D53" s="3"/>
      <c r="E53" s="3"/>
      <c r="F53" s="3"/>
      <c r="G53" s="4"/>
      <c r="H53" s="3"/>
      <c r="I53" s="4"/>
      <c r="J53" s="5"/>
      <c r="K53" s="4"/>
      <c r="L53" s="5"/>
    </row>
    <row r="54" spans="1:12" s="6" customFormat="1" ht="18" customHeight="1">
      <c r="A54" s="12"/>
      <c r="B54" s="12"/>
      <c r="C54" s="2"/>
      <c r="D54" s="3"/>
      <c r="E54" s="3"/>
      <c r="F54" s="236" t="s">
        <v>2</v>
      </c>
      <c r="G54" s="236"/>
      <c r="H54" s="236"/>
      <c r="I54" s="13"/>
      <c r="J54" s="236" t="s">
        <v>171</v>
      </c>
      <c r="K54" s="236"/>
      <c r="L54" s="236"/>
    </row>
    <row r="55" spans="1:12" s="6" customFormat="1" ht="18" customHeight="1">
      <c r="A55" s="14"/>
      <c r="B55" s="14"/>
      <c r="C55" s="2"/>
      <c r="D55" s="15"/>
      <c r="E55" s="15"/>
      <c r="F55" s="16" t="s">
        <v>149</v>
      </c>
      <c r="G55" s="16"/>
      <c r="H55" s="16" t="s">
        <v>3</v>
      </c>
      <c r="I55" s="16"/>
      <c r="J55" s="16" t="s">
        <v>149</v>
      </c>
      <c r="K55" s="16"/>
      <c r="L55" s="16" t="s">
        <v>3</v>
      </c>
    </row>
    <row r="56" spans="1:12" s="6" customFormat="1" ht="18" customHeight="1">
      <c r="A56" s="14"/>
      <c r="B56" s="14"/>
      <c r="C56" s="2"/>
      <c r="D56" s="18" t="s">
        <v>4</v>
      </c>
      <c r="E56" s="19"/>
      <c r="F56" s="20" t="s">
        <v>5</v>
      </c>
      <c r="G56" s="16"/>
      <c r="H56" s="20" t="s">
        <v>5</v>
      </c>
      <c r="I56" s="16"/>
      <c r="J56" s="21" t="s">
        <v>5</v>
      </c>
      <c r="K56" s="16"/>
      <c r="L56" s="21" t="s">
        <v>5</v>
      </c>
    </row>
    <row r="57" spans="1:12" s="6" customFormat="1" ht="8.1" customHeight="1">
      <c r="A57" s="14"/>
      <c r="B57" s="14"/>
      <c r="C57" s="2"/>
      <c r="D57" s="19"/>
      <c r="E57" s="19"/>
      <c r="F57" s="13"/>
      <c r="G57" s="16"/>
      <c r="H57" s="13"/>
      <c r="I57" s="16"/>
      <c r="J57" s="49"/>
      <c r="K57" s="16"/>
      <c r="L57" s="49"/>
    </row>
    <row r="58" spans="1:12" s="6" customFormat="1" ht="18" customHeight="1">
      <c r="A58" s="25" t="s">
        <v>83</v>
      </c>
      <c r="B58" s="25"/>
      <c r="C58" s="2"/>
      <c r="D58" s="2"/>
      <c r="E58" s="2"/>
      <c r="F58" s="22"/>
      <c r="G58" s="23"/>
      <c r="H58" s="22"/>
      <c r="I58" s="23"/>
      <c r="J58" s="26"/>
      <c r="K58" s="23"/>
      <c r="L58" s="26"/>
    </row>
    <row r="59" spans="1:12" s="6" customFormat="1" ht="8.1" customHeight="1">
      <c r="A59" s="25"/>
      <c r="B59" s="25"/>
      <c r="C59" s="2"/>
      <c r="D59" s="2"/>
      <c r="E59" s="2"/>
      <c r="F59" s="22"/>
      <c r="G59" s="23"/>
      <c r="H59" s="22"/>
      <c r="I59" s="23"/>
      <c r="J59" s="26"/>
      <c r="K59" s="23"/>
      <c r="L59" s="26"/>
    </row>
    <row r="60" spans="1:12" s="6" customFormat="1" ht="18" customHeight="1">
      <c r="A60" s="25" t="s">
        <v>25</v>
      </c>
      <c r="B60" s="25"/>
      <c r="C60" s="2"/>
      <c r="D60" s="2"/>
      <c r="E60" s="2"/>
      <c r="F60" s="22"/>
      <c r="G60" s="23"/>
      <c r="H60" s="22"/>
      <c r="I60" s="23"/>
      <c r="J60" s="26"/>
      <c r="K60" s="23"/>
      <c r="L60" s="26"/>
    </row>
    <row r="61" spans="1:12" s="6" customFormat="1" ht="8.1" customHeight="1">
      <c r="A61" s="25"/>
      <c r="B61" s="25"/>
      <c r="C61" s="2"/>
      <c r="D61" s="2"/>
      <c r="E61" s="2"/>
      <c r="F61" s="22"/>
      <c r="G61" s="23"/>
      <c r="H61" s="22"/>
      <c r="I61" s="23"/>
      <c r="J61" s="26"/>
      <c r="K61" s="23"/>
      <c r="L61" s="26"/>
    </row>
    <row r="62" spans="1:12" s="6" customFormat="1" ht="18" customHeight="1">
      <c r="A62" s="14" t="s">
        <v>26</v>
      </c>
      <c r="B62" s="14"/>
      <c r="C62" s="50"/>
      <c r="D62" s="2">
        <f>D32+1</f>
        <v>22</v>
      </c>
      <c r="E62" s="2"/>
      <c r="F62" s="23">
        <v>48588330</v>
      </c>
      <c r="G62" s="23"/>
      <c r="H62" s="23">
        <v>74085011</v>
      </c>
      <c r="I62" s="23"/>
      <c r="J62" s="26">
        <v>43700358</v>
      </c>
      <c r="K62" s="23"/>
      <c r="L62" s="26">
        <v>40489823</v>
      </c>
    </row>
    <row r="63" spans="1:12" s="6" customFormat="1" ht="18" customHeight="1">
      <c r="A63" s="14" t="s">
        <v>154</v>
      </c>
      <c r="B63" s="14"/>
      <c r="C63" s="50"/>
      <c r="D63" s="2"/>
      <c r="E63" s="2"/>
      <c r="F63" s="23"/>
      <c r="G63" s="23"/>
      <c r="H63" s="23"/>
      <c r="I63" s="23"/>
      <c r="J63" s="26"/>
      <c r="K63" s="23"/>
      <c r="L63" s="26"/>
    </row>
    <row r="64" spans="1:12" s="6" customFormat="1" ht="18" customHeight="1">
      <c r="A64" s="164"/>
      <c r="B64" s="164" t="s">
        <v>155</v>
      </c>
      <c r="C64" s="171"/>
      <c r="D64" s="2">
        <v>24</v>
      </c>
      <c r="E64" s="171"/>
      <c r="F64" s="23">
        <v>903062</v>
      </c>
      <c r="G64" s="171"/>
      <c r="H64" s="23">
        <v>0</v>
      </c>
      <c r="I64" s="23"/>
      <c r="J64" s="26">
        <v>903062</v>
      </c>
      <c r="K64" s="23"/>
      <c r="L64" s="26">
        <v>0</v>
      </c>
    </row>
    <row r="65" spans="1:12" s="6" customFormat="1" ht="18" customHeight="1">
      <c r="A65" s="14" t="s">
        <v>27</v>
      </c>
      <c r="B65" s="14"/>
      <c r="C65" s="2"/>
      <c r="D65" s="2">
        <f>D62+1</f>
        <v>23</v>
      </c>
      <c r="E65" s="2"/>
      <c r="F65" s="31">
        <v>16884449</v>
      </c>
      <c r="G65" s="23"/>
      <c r="H65" s="31">
        <v>21940277</v>
      </c>
      <c r="I65" s="23"/>
      <c r="J65" s="32">
        <v>14512288</v>
      </c>
      <c r="K65" s="23"/>
      <c r="L65" s="32">
        <v>16923534</v>
      </c>
    </row>
    <row r="66" spans="1:12" s="6" customFormat="1" ht="8.1" customHeight="1">
      <c r="A66" s="14"/>
      <c r="B66" s="14"/>
      <c r="C66" s="2"/>
      <c r="D66" s="2"/>
      <c r="E66" s="2"/>
      <c r="F66" s="33"/>
      <c r="G66" s="23"/>
      <c r="H66" s="33"/>
      <c r="I66" s="23"/>
      <c r="J66" s="24"/>
      <c r="K66" s="23"/>
      <c r="L66" s="24"/>
    </row>
    <row r="67" spans="1:12" s="6" customFormat="1" ht="18" customHeight="1">
      <c r="A67" s="25" t="s">
        <v>28</v>
      </c>
      <c r="B67" s="25"/>
      <c r="C67" s="2"/>
      <c r="D67" s="2"/>
      <c r="E67" s="2"/>
      <c r="F67" s="31">
        <f>SUM(F62:F66)</f>
        <v>66375841</v>
      </c>
      <c r="G67" s="23"/>
      <c r="H67" s="31">
        <f>SUM(H62:H66)</f>
        <v>96025288</v>
      </c>
      <c r="I67" s="23"/>
      <c r="J67" s="32">
        <f>SUM(J62:J66)</f>
        <v>59115708</v>
      </c>
      <c r="K67" s="23"/>
      <c r="L67" s="32">
        <f>SUM(L62:L66)</f>
        <v>57413357</v>
      </c>
    </row>
    <row r="68" spans="1:12" s="6" customFormat="1" ht="18" customHeight="1">
      <c r="A68" s="14"/>
      <c r="B68" s="14"/>
      <c r="C68" s="2"/>
      <c r="D68" s="2"/>
      <c r="E68" s="2"/>
      <c r="F68" s="23"/>
      <c r="G68" s="23"/>
      <c r="H68" s="23"/>
      <c r="I68" s="23"/>
      <c r="J68" s="26"/>
      <c r="K68" s="23"/>
      <c r="L68" s="26"/>
    </row>
    <row r="69" spans="1:12" s="6" customFormat="1" ht="18" customHeight="1">
      <c r="A69" s="25" t="s">
        <v>29</v>
      </c>
      <c r="B69" s="25"/>
      <c r="C69" s="2"/>
      <c r="D69" s="2"/>
      <c r="E69" s="2"/>
      <c r="F69" s="23"/>
      <c r="G69" s="23"/>
      <c r="H69" s="23"/>
      <c r="I69" s="23"/>
      <c r="J69" s="26"/>
      <c r="K69" s="23"/>
      <c r="L69" s="26"/>
    </row>
    <row r="70" spans="1:12" s="6" customFormat="1" ht="8.1" customHeight="1">
      <c r="A70" s="25"/>
      <c r="B70" s="25"/>
      <c r="C70" s="2"/>
      <c r="D70" s="2"/>
      <c r="E70" s="2"/>
      <c r="F70" s="23"/>
      <c r="G70" s="23"/>
      <c r="H70" s="23"/>
      <c r="I70" s="23"/>
      <c r="J70" s="26"/>
      <c r="K70" s="23"/>
      <c r="L70" s="26"/>
    </row>
    <row r="71" spans="1:12" s="54" customFormat="1" ht="16.5" customHeight="1">
      <c r="A71" s="14" t="s">
        <v>173</v>
      </c>
      <c r="B71" s="14"/>
      <c r="C71" s="2"/>
      <c r="D71" s="2">
        <f>D32</f>
        <v>21</v>
      </c>
      <c r="E71" s="41"/>
      <c r="F71" s="51">
        <v>1692</v>
      </c>
      <c r="G71" s="51"/>
      <c r="H71" s="51">
        <v>24099</v>
      </c>
      <c r="I71" s="51"/>
      <c r="J71" s="52">
        <v>0</v>
      </c>
      <c r="K71" s="51"/>
      <c r="L71" s="52">
        <v>0</v>
      </c>
    </row>
    <row r="72" spans="1:12" s="54" customFormat="1" ht="16.5" customHeight="1">
      <c r="A72" s="14" t="s">
        <v>154</v>
      </c>
      <c r="B72" s="14"/>
      <c r="C72" s="2"/>
      <c r="D72" s="2">
        <f>D65+1</f>
        <v>24</v>
      </c>
      <c r="E72" s="41"/>
      <c r="F72" s="51">
        <v>3824266</v>
      </c>
      <c r="G72" s="51"/>
      <c r="H72" s="51">
        <v>0</v>
      </c>
      <c r="I72" s="51"/>
      <c r="J72" s="52">
        <v>3824266</v>
      </c>
      <c r="K72" s="51"/>
      <c r="L72" s="52">
        <v>0</v>
      </c>
    </row>
    <row r="73" spans="1:12" ht="18" customHeight="1">
      <c r="A73" s="14" t="s">
        <v>30</v>
      </c>
      <c r="B73" s="14"/>
      <c r="C73" s="2"/>
      <c r="D73" s="2">
        <f>D72+1</f>
        <v>25</v>
      </c>
      <c r="E73" s="2"/>
      <c r="F73" s="31">
        <v>15883609</v>
      </c>
      <c r="G73" s="23"/>
      <c r="H73" s="31">
        <v>14128863</v>
      </c>
      <c r="I73" s="23"/>
      <c r="J73" s="32">
        <v>15402281</v>
      </c>
      <c r="K73" s="23"/>
      <c r="L73" s="32">
        <v>13814313</v>
      </c>
    </row>
    <row r="74" spans="1:12" s="6" customFormat="1" ht="8.1" customHeight="1">
      <c r="A74" s="14"/>
      <c r="B74" s="14"/>
      <c r="C74" s="2"/>
      <c r="D74" s="2"/>
      <c r="E74" s="2"/>
      <c r="F74" s="33"/>
      <c r="G74" s="23"/>
      <c r="H74" s="33"/>
      <c r="I74" s="23"/>
      <c r="J74" s="24"/>
      <c r="K74" s="23"/>
      <c r="L74" s="24"/>
    </row>
    <row r="75" spans="1:12" s="6" customFormat="1" ht="18" customHeight="1">
      <c r="A75" s="25" t="s">
        <v>31</v>
      </c>
      <c r="B75" s="25"/>
      <c r="C75" s="2"/>
      <c r="D75" s="2"/>
      <c r="E75" s="2"/>
      <c r="F75" s="31">
        <f>SUM(F71:F74)</f>
        <v>19709567</v>
      </c>
      <c r="G75" s="23"/>
      <c r="H75" s="31">
        <f>SUM(H71:H74)</f>
        <v>14152962</v>
      </c>
      <c r="I75" s="23"/>
      <c r="J75" s="32">
        <f>SUM(J71:J74)</f>
        <v>19226547</v>
      </c>
      <c r="K75" s="23"/>
      <c r="L75" s="32">
        <f>SUM(L71:L74)</f>
        <v>13814313</v>
      </c>
    </row>
    <row r="76" spans="1:12" s="6" customFormat="1" ht="8.1" customHeight="1">
      <c r="A76" s="14"/>
      <c r="B76" s="14"/>
      <c r="C76" s="2"/>
      <c r="D76" s="2"/>
      <c r="E76" s="2"/>
      <c r="F76" s="33"/>
      <c r="G76" s="23"/>
      <c r="H76" s="33"/>
      <c r="I76" s="23"/>
      <c r="J76" s="24"/>
      <c r="K76" s="23"/>
      <c r="L76" s="24"/>
    </row>
    <row r="77" spans="1:12" s="6" customFormat="1" ht="18" customHeight="1">
      <c r="A77" s="25" t="s">
        <v>32</v>
      </c>
      <c r="B77" s="25"/>
      <c r="C77" s="2"/>
      <c r="D77" s="2"/>
      <c r="E77" s="2"/>
      <c r="F77" s="31">
        <f>F67+F75</f>
        <v>86085408</v>
      </c>
      <c r="G77" s="23"/>
      <c r="H77" s="31">
        <f>H67+H75</f>
        <v>110178250</v>
      </c>
      <c r="I77" s="23"/>
      <c r="J77" s="32">
        <f>J67+J75</f>
        <v>78342255</v>
      </c>
      <c r="K77" s="23"/>
      <c r="L77" s="32">
        <f>L67+L75</f>
        <v>71227670</v>
      </c>
    </row>
    <row r="78" spans="1:12" s="6" customFormat="1" ht="18" customHeight="1">
      <c r="A78" s="14"/>
      <c r="B78" s="14"/>
      <c r="C78" s="2"/>
      <c r="D78" s="2"/>
      <c r="E78" s="2"/>
      <c r="F78" s="2"/>
      <c r="G78" s="41"/>
      <c r="H78" s="2"/>
      <c r="I78" s="41"/>
      <c r="J78" s="42"/>
      <c r="K78" s="41"/>
      <c r="L78" s="42"/>
    </row>
    <row r="79" spans="1:12" s="6" customFormat="1" ht="18" customHeight="1">
      <c r="A79" s="14"/>
      <c r="B79" s="14"/>
      <c r="C79" s="2"/>
      <c r="D79" s="2"/>
      <c r="E79" s="2"/>
      <c r="F79" s="2"/>
      <c r="G79" s="41"/>
      <c r="H79" s="2"/>
      <c r="I79" s="41"/>
      <c r="J79" s="42"/>
      <c r="K79" s="41"/>
      <c r="L79" s="42"/>
    </row>
    <row r="80" spans="1:12" s="6" customFormat="1" ht="18" customHeight="1">
      <c r="A80" s="14"/>
      <c r="B80" s="14"/>
      <c r="C80" s="2"/>
      <c r="D80" s="2"/>
      <c r="E80" s="2"/>
      <c r="F80" s="2"/>
      <c r="G80" s="41"/>
      <c r="H80" s="2"/>
      <c r="I80" s="41"/>
      <c r="J80" s="42"/>
      <c r="K80" s="41"/>
      <c r="L80" s="42"/>
    </row>
    <row r="81" spans="1:12" s="6" customFormat="1" ht="18" customHeight="1">
      <c r="A81" s="14"/>
      <c r="B81" s="14"/>
      <c r="C81" s="2"/>
      <c r="D81" s="2"/>
      <c r="E81" s="2"/>
      <c r="F81" s="2"/>
      <c r="G81" s="41"/>
      <c r="H81" s="2"/>
      <c r="I81" s="41"/>
      <c r="J81" s="42"/>
      <c r="K81" s="41"/>
      <c r="L81" s="42"/>
    </row>
    <row r="82" spans="1:12" s="6" customFormat="1" ht="18" customHeight="1">
      <c r="A82" s="14"/>
      <c r="B82" s="14"/>
      <c r="C82" s="2"/>
      <c r="D82" s="2"/>
      <c r="E82" s="2"/>
      <c r="F82" s="2"/>
      <c r="G82" s="41"/>
      <c r="H82" s="2"/>
      <c r="I82" s="41"/>
      <c r="J82" s="42"/>
      <c r="K82" s="41"/>
      <c r="L82" s="42"/>
    </row>
    <row r="83" spans="1:12" s="6" customFormat="1" ht="18" customHeight="1">
      <c r="A83" s="14"/>
      <c r="B83" s="14"/>
      <c r="C83" s="2"/>
      <c r="D83" s="2"/>
      <c r="E83" s="2"/>
      <c r="F83" s="2"/>
      <c r="G83" s="41"/>
      <c r="H83" s="2"/>
      <c r="I83" s="41"/>
      <c r="J83" s="42"/>
      <c r="K83" s="41"/>
      <c r="L83" s="42"/>
    </row>
    <row r="84" spans="1:12" s="6" customFormat="1" ht="18" customHeight="1">
      <c r="A84" s="14"/>
      <c r="B84" s="14"/>
      <c r="C84" s="2"/>
      <c r="D84" s="2"/>
      <c r="E84" s="2"/>
      <c r="F84" s="2"/>
      <c r="G84" s="41"/>
      <c r="H84" s="2"/>
      <c r="I84" s="41"/>
      <c r="J84" s="42"/>
      <c r="K84" s="41"/>
      <c r="L84" s="42"/>
    </row>
    <row r="85" spans="1:12" s="6" customFormat="1" ht="18" customHeight="1">
      <c r="A85" s="14"/>
      <c r="B85" s="14"/>
      <c r="C85" s="2"/>
      <c r="D85" s="2"/>
      <c r="E85" s="2"/>
      <c r="F85" s="2"/>
      <c r="G85" s="41"/>
      <c r="H85" s="2"/>
      <c r="I85" s="41"/>
      <c r="J85" s="42"/>
      <c r="K85" s="41"/>
      <c r="L85" s="42"/>
    </row>
    <row r="86" spans="1:12" s="6" customFormat="1" ht="18" customHeight="1">
      <c r="A86" s="14"/>
      <c r="B86" s="14"/>
      <c r="C86" s="2"/>
      <c r="D86" s="2"/>
      <c r="E86" s="2"/>
      <c r="F86" s="2"/>
      <c r="G86" s="41"/>
      <c r="H86" s="2"/>
      <c r="I86" s="41"/>
      <c r="J86" s="42"/>
      <c r="K86" s="41"/>
      <c r="L86" s="42"/>
    </row>
    <row r="87" spans="1:12" s="6" customFormat="1" ht="18" customHeight="1">
      <c r="A87" s="14"/>
      <c r="B87" s="14"/>
      <c r="C87" s="2"/>
      <c r="D87" s="2"/>
      <c r="E87" s="2"/>
      <c r="F87" s="2"/>
      <c r="G87" s="41"/>
      <c r="H87" s="2"/>
      <c r="I87" s="41"/>
      <c r="J87" s="42"/>
      <c r="K87" s="41"/>
      <c r="L87" s="42"/>
    </row>
    <row r="88" spans="1:12" s="6" customFormat="1" ht="18" customHeight="1">
      <c r="A88" s="14"/>
      <c r="B88" s="14"/>
      <c r="C88" s="2"/>
      <c r="D88" s="2"/>
      <c r="E88" s="2"/>
      <c r="F88" s="2"/>
      <c r="G88" s="41"/>
      <c r="H88" s="2"/>
      <c r="I88" s="41"/>
      <c r="J88" s="42"/>
      <c r="K88" s="41"/>
      <c r="L88" s="42"/>
    </row>
    <row r="89" spans="1:12" s="6" customFormat="1" ht="18" customHeight="1">
      <c r="A89" s="14"/>
      <c r="B89" s="14"/>
      <c r="C89" s="2"/>
      <c r="D89" s="2"/>
      <c r="E89" s="2"/>
      <c r="F89" s="2"/>
      <c r="G89" s="41"/>
      <c r="H89" s="2"/>
      <c r="I89" s="41"/>
      <c r="J89" s="42"/>
      <c r="K89" s="41"/>
      <c r="L89" s="42"/>
    </row>
    <row r="90" spans="1:12" s="6" customFormat="1" ht="18" customHeight="1">
      <c r="A90" s="14"/>
      <c r="B90" s="14"/>
      <c r="C90" s="2"/>
      <c r="D90" s="2"/>
      <c r="E90" s="2"/>
      <c r="F90" s="2"/>
      <c r="G90" s="41"/>
      <c r="H90" s="2"/>
      <c r="I90" s="41"/>
      <c r="J90" s="42"/>
      <c r="K90" s="41"/>
      <c r="L90" s="42"/>
    </row>
    <row r="91" spans="1:12" s="6" customFormat="1" ht="18" customHeight="1">
      <c r="A91" s="43"/>
      <c r="B91" s="43"/>
      <c r="C91" s="43"/>
      <c r="D91" s="228"/>
      <c r="E91" s="43"/>
      <c r="F91" s="43"/>
      <c r="G91" s="43"/>
      <c r="H91" s="226"/>
      <c r="I91" s="43"/>
      <c r="J91" s="43"/>
      <c r="K91" s="43"/>
      <c r="L91" s="226"/>
    </row>
    <row r="92" spans="1:12" s="6" customFormat="1" ht="18" customHeight="1">
      <c r="A92" s="230"/>
      <c r="B92" s="230"/>
      <c r="C92" s="230"/>
      <c r="D92" s="230"/>
      <c r="E92" s="230"/>
      <c r="F92" s="230"/>
      <c r="G92" s="230"/>
      <c r="H92" s="230"/>
      <c r="I92" s="230"/>
      <c r="J92" s="230"/>
      <c r="K92" s="230"/>
      <c r="L92" s="230"/>
    </row>
    <row r="93" spans="1:12" s="6" customFormat="1" ht="18" customHeight="1">
      <c r="A93" s="230"/>
      <c r="B93" s="230"/>
      <c r="C93" s="230"/>
      <c r="D93" s="230"/>
      <c r="E93" s="230"/>
      <c r="F93" s="230"/>
      <c r="G93" s="230"/>
      <c r="H93" s="230"/>
      <c r="I93" s="230"/>
      <c r="J93" s="230"/>
      <c r="K93" s="230"/>
      <c r="L93" s="230"/>
    </row>
    <row r="94" spans="1:12" s="6" customFormat="1" ht="18" customHeight="1">
      <c r="A94" s="43"/>
      <c r="B94" s="43"/>
      <c r="C94" s="43"/>
      <c r="D94" s="228"/>
      <c r="E94" s="43"/>
      <c r="F94" s="43"/>
      <c r="G94" s="43"/>
      <c r="H94" s="226"/>
      <c r="I94" s="43"/>
      <c r="J94" s="45"/>
      <c r="K94" s="43"/>
      <c r="L94" s="45"/>
    </row>
    <row r="95" spans="1:12" s="6" customFormat="1" ht="13.7" customHeight="1">
      <c r="A95" s="14"/>
      <c r="B95" s="14"/>
      <c r="C95" s="2"/>
      <c r="D95" s="2"/>
      <c r="E95" s="2"/>
      <c r="F95" s="2"/>
      <c r="G95" s="41"/>
      <c r="H95" s="2"/>
      <c r="I95" s="41"/>
      <c r="J95" s="42"/>
      <c r="K95" s="41"/>
      <c r="L95" s="42"/>
    </row>
    <row r="96" spans="1:12" s="6" customFormat="1" ht="24" customHeight="1">
      <c r="A96" s="14"/>
      <c r="B96" s="14"/>
      <c r="C96" s="2"/>
      <c r="D96" s="2"/>
      <c r="E96" s="2"/>
      <c r="F96" s="2"/>
      <c r="G96" s="41"/>
      <c r="H96" s="2"/>
      <c r="I96" s="41"/>
      <c r="J96" s="42"/>
      <c r="K96" s="41"/>
      <c r="L96" s="42"/>
    </row>
    <row r="97" spans="1:12" s="6" customFormat="1" ht="20.100000000000001" customHeight="1">
      <c r="A97" s="48" t="str">
        <f>A49</f>
        <v>หมายเหตุประกอบงบการเงินรวมและงบการเงินเฉพาะกิจการเป็นส่วนหนึ่งของงบการเงินนี้</v>
      </c>
      <c r="B97" s="48"/>
      <c r="C97" s="8"/>
      <c r="D97" s="8"/>
      <c r="E97" s="8"/>
      <c r="F97" s="8"/>
      <c r="G97" s="55"/>
      <c r="H97" s="8"/>
      <c r="I97" s="55"/>
      <c r="J97" s="11"/>
      <c r="K97" s="55"/>
      <c r="L97" s="11"/>
    </row>
    <row r="98" spans="1:12" s="6" customFormat="1" ht="18" customHeight="1">
      <c r="A98" s="1" t="str">
        <f>A50</f>
        <v>บริษัท ทีวี ธันเดอร์ จำกัด (มหาชน)</v>
      </c>
      <c r="B98" s="1"/>
      <c r="C98" s="2"/>
      <c r="D98" s="3"/>
      <c r="E98" s="3"/>
      <c r="F98" s="3"/>
      <c r="G98" s="4"/>
      <c r="H98" s="3"/>
      <c r="I98" s="4"/>
      <c r="J98" s="5"/>
      <c r="K98" s="4"/>
      <c r="L98" s="5"/>
    </row>
    <row r="99" spans="1:12" s="6" customFormat="1" ht="18" customHeight="1">
      <c r="A99" s="1" t="s">
        <v>33</v>
      </c>
      <c r="B99" s="1"/>
      <c r="C99" s="2"/>
      <c r="D99" s="3"/>
      <c r="E99" s="3"/>
      <c r="F99" s="3"/>
      <c r="G99" s="4"/>
      <c r="H99" s="3"/>
      <c r="I99" s="4"/>
      <c r="J99" s="5"/>
      <c r="K99" s="4"/>
      <c r="L99" s="5"/>
    </row>
    <row r="100" spans="1:12" s="6" customFormat="1" ht="18" customHeight="1">
      <c r="A100" s="1" t="str">
        <f>A52</f>
        <v>ณ วันที่ 31 ธันวาคม พ.ศ. 2560</v>
      </c>
      <c r="B100" s="7"/>
      <c r="C100" s="8"/>
      <c r="D100" s="9"/>
      <c r="E100" s="9"/>
      <c r="F100" s="9"/>
      <c r="G100" s="10"/>
      <c r="H100" s="9"/>
      <c r="I100" s="10"/>
      <c r="J100" s="11"/>
      <c r="K100" s="10"/>
      <c r="L100" s="11"/>
    </row>
    <row r="101" spans="1:12" s="6" customFormat="1" ht="18" customHeight="1">
      <c r="A101" s="12"/>
      <c r="B101" s="12"/>
      <c r="C101" s="2"/>
      <c r="D101" s="3"/>
      <c r="E101" s="3"/>
      <c r="F101" s="3"/>
      <c r="G101" s="4"/>
      <c r="H101" s="3"/>
      <c r="I101" s="4"/>
      <c r="J101" s="5"/>
      <c r="K101" s="4"/>
      <c r="L101" s="5"/>
    </row>
    <row r="102" spans="1:12" s="6" customFormat="1" ht="18" customHeight="1">
      <c r="A102" s="12"/>
      <c r="B102" s="12"/>
      <c r="C102" s="2"/>
      <c r="D102" s="3"/>
      <c r="E102" s="3"/>
      <c r="F102" s="236" t="s">
        <v>2</v>
      </c>
      <c r="G102" s="236"/>
      <c r="H102" s="236"/>
      <c r="I102" s="13"/>
      <c r="J102" s="236" t="s">
        <v>171</v>
      </c>
      <c r="K102" s="236"/>
      <c r="L102" s="236"/>
    </row>
    <row r="103" spans="1:12" s="6" customFormat="1" ht="18" customHeight="1">
      <c r="A103" s="14"/>
      <c r="B103" s="14"/>
      <c r="C103" s="2"/>
      <c r="D103" s="15"/>
      <c r="E103" s="15"/>
      <c r="F103" s="16" t="s">
        <v>149</v>
      </c>
      <c r="G103" s="56"/>
      <c r="H103" s="16" t="s">
        <v>3</v>
      </c>
      <c r="I103" s="56"/>
      <c r="J103" s="16" t="s">
        <v>149</v>
      </c>
      <c r="K103" s="56"/>
      <c r="L103" s="16" t="s">
        <v>3</v>
      </c>
    </row>
    <row r="104" spans="1:12" s="6" customFormat="1" ht="18" customHeight="1">
      <c r="A104" s="14"/>
      <c r="B104" s="14"/>
      <c r="C104" s="2"/>
      <c r="D104" s="18" t="s">
        <v>4</v>
      </c>
      <c r="E104" s="19"/>
      <c r="F104" s="20" t="s">
        <v>5</v>
      </c>
      <c r="G104" s="56"/>
      <c r="H104" s="20" t="s">
        <v>5</v>
      </c>
      <c r="I104" s="56"/>
      <c r="J104" s="20" t="s">
        <v>5</v>
      </c>
      <c r="K104" s="56"/>
      <c r="L104" s="20" t="s">
        <v>5</v>
      </c>
    </row>
    <row r="105" spans="1:12" s="6" customFormat="1" ht="6" customHeight="1">
      <c r="A105" s="14"/>
      <c r="B105" s="14"/>
      <c r="C105" s="2"/>
      <c r="D105" s="19"/>
      <c r="E105" s="19"/>
      <c r="F105" s="19"/>
      <c r="G105" s="56"/>
      <c r="H105" s="19"/>
      <c r="I105" s="56"/>
      <c r="J105" s="57"/>
      <c r="K105" s="56"/>
      <c r="L105" s="57"/>
    </row>
    <row r="106" spans="1:12" s="6" customFormat="1" ht="18" customHeight="1">
      <c r="A106" s="25" t="s">
        <v>186</v>
      </c>
      <c r="B106" s="25"/>
      <c r="C106" s="2"/>
      <c r="D106" s="2"/>
      <c r="E106" s="2"/>
      <c r="F106" s="2"/>
      <c r="G106" s="41"/>
      <c r="H106" s="2"/>
      <c r="I106" s="41"/>
      <c r="J106" s="5"/>
      <c r="K106" s="41"/>
      <c r="L106" s="5"/>
    </row>
    <row r="107" spans="1:12" s="6" customFormat="1" ht="6" customHeight="1">
      <c r="A107" s="14"/>
      <c r="B107" s="14"/>
      <c r="C107" s="2"/>
      <c r="D107" s="19"/>
      <c r="E107" s="19"/>
      <c r="F107" s="19"/>
      <c r="G107" s="56"/>
      <c r="H107" s="19"/>
      <c r="I107" s="56"/>
      <c r="J107" s="57"/>
      <c r="K107" s="56"/>
      <c r="L107" s="57"/>
    </row>
    <row r="108" spans="1:12" s="6" customFormat="1" ht="18" customHeight="1">
      <c r="A108" s="25" t="s">
        <v>84</v>
      </c>
      <c r="B108" s="25"/>
      <c r="C108" s="2"/>
      <c r="D108" s="58"/>
      <c r="E108" s="58"/>
      <c r="F108" s="58"/>
      <c r="G108" s="41"/>
      <c r="H108" s="58"/>
      <c r="I108" s="41"/>
      <c r="J108" s="5"/>
      <c r="K108" s="41"/>
      <c r="L108" s="5"/>
    </row>
    <row r="109" spans="1:12" s="6" customFormat="1" ht="6" customHeight="1">
      <c r="A109" s="14"/>
      <c r="B109" s="14"/>
      <c r="C109" s="2"/>
      <c r="D109" s="19"/>
      <c r="E109" s="19"/>
      <c r="F109" s="19"/>
      <c r="G109" s="56"/>
      <c r="H109" s="19"/>
      <c r="I109" s="56"/>
      <c r="J109" s="57"/>
      <c r="K109" s="56"/>
      <c r="L109" s="57"/>
    </row>
    <row r="110" spans="1:12" s="6" customFormat="1" ht="18" customHeight="1">
      <c r="A110" s="14" t="s">
        <v>34</v>
      </c>
      <c r="B110" s="14"/>
      <c r="C110" s="2"/>
      <c r="D110" s="2">
        <f>D73+1</f>
        <v>26</v>
      </c>
      <c r="E110" s="2"/>
      <c r="F110" s="2"/>
      <c r="G110" s="41"/>
      <c r="H110" s="2"/>
      <c r="I110" s="41"/>
      <c r="J110" s="47"/>
      <c r="K110" s="41"/>
      <c r="L110" s="47"/>
    </row>
    <row r="111" spans="1:12" s="53" customFormat="1" ht="18" customHeight="1">
      <c r="A111" s="59" t="s">
        <v>35</v>
      </c>
      <c r="B111" s="14"/>
      <c r="C111" s="14"/>
      <c r="D111" s="14"/>
      <c r="E111" s="14"/>
      <c r="F111" s="14"/>
      <c r="G111" s="34"/>
      <c r="H111" s="14"/>
      <c r="I111" s="60"/>
      <c r="J111" s="61"/>
      <c r="K111" s="35"/>
      <c r="L111" s="61"/>
    </row>
    <row r="112" spans="1:12" s="53" customFormat="1" ht="18" customHeight="1">
      <c r="A112" s="154" t="s">
        <v>94</v>
      </c>
      <c r="B112" s="14"/>
      <c r="D112" s="2"/>
      <c r="E112" s="14"/>
      <c r="F112" s="14"/>
      <c r="G112" s="34"/>
      <c r="H112" s="14"/>
      <c r="I112" s="60"/>
      <c r="J112" s="62"/>
      <c r="K112" s="35"/>
      <c r="L112" s="62"/>
    </row>
    <row r="113" spans="1:12" s="53" customFormat="1" ht="18" customHeight="1" thickBot="1">
      <c r="A113" s="155" t="s">
        <v>187</v>
      </c>
      <c r="B113" s="14"/>
      <c r="D113" s="2"/>
      <c r="E113" s="14"/>
      <c r="F113" s="39">
        <f>1000000000*0.25</f>
        <v>250000000</v>
      </c>
      <c r="G113" s="41"/>
      <c r="H113" s="39">
        <f>1000000000*0.25</f>
        <v>250000000</v>
      </c>
      <c r="I113" s="41"/>
      <c r="J113" s="39">
        <f>1000000000*0.25</f>
        <v>250000000</v>
      </c>
      <c r="K113" s="41"/>
      <c r="L113" s="39">
        <f>1000000000*0.25</f>
        <v>250000000</v>
      </c>
    </row>
    <row r="114" spans="1:12" ht="6" customHeight="1" thickTop="1">
      <c r="A114" s="14"/>
      <c r="B114" s="14"/>
      <c r="C114" s="2"/>
      <c r="D114" s="19"/>
      <c r="E114" s="19"/>
      <c r="F114" s="63"/>
      <c r="G114" s="56"/>
      <c r="H114" s="63"/>
      <c r="I114" s="56"/>
      <c r="J114" s="63"/>
      <c r="K114" s="56"/>
      <c r="L114" s="63"/>
    </row>
    <row r="115" spans="1:12" ht="18" customHeight="1">
      <c r="A115" s="59" t="s">
        <v>37</v>
      </c>
      <c r="B115" s="34"/>
      <c r="C115" s="34"/>
      <c r="D115" s="35"/>
      <c r="E115" s="34"/>
      <c r="F115" s="34"/>
      <c r="G115" s="41"/>
      <c r="H115" s="34"/>
      <c r="I115" s="41"/>
      <c r="J115" s="29"/>
      <c r="K115" s="41"/>
      <c r="L115" s="29"/>
    </row>
    <row r="116" spans="1:12" ht="18" customHeight="1">
      <c r="A116" s="154" t="s">
        <v>36</v>
      </c>
      <c r="C116" s="34"/>
      <c r="D116" s="34"/>
      <c r="E116" s="34"/>
      <c r="F116" s="34"/>
      <c r="G116" s="41"/>
      <c r="H116" s="34"/>
      <c r="I116" s="41"/>
      <c r="J116" s="29"/>
      <c r="K116" s="41"/>
      <c r="L116" s="29"/>
    </row>
    <row r="117" spans="1:12" ht="18" customHeight="1">
      <c r="A117" s="155" t="s">
        <v>174</v>
      </c>
      <c r="B117" s="34"/>
      <c r="D117" s="34"/>
      <c r="E117" s="34"/>
      <c r="F117" s="23">
        <v>200000000</v>
      </c>
      <c r="G117" s="41"/>
      <c r="H117" s="23">
        <v>200000000</v>
      </c>
      <c r="I117" s="41"/>
      <c r="J117" s="30">
        <v>200000000</v>
      </c>
      <c r="K117" s="41"/>
      <c r="L117" s="30">
        <v>200000000</v>
      </c>
    </row>
    <row r="118" spans="1:12" s="6" customFormat="1" ht="18" customHeight="1">
      <c r="A118" s="65" t="s">
        <v>38</v>
      </c>
      <c r="B118" s="34"/>
      <c r="D118" s="2">
        <f>D110</f>
        <v>26</v>
      </c>
      <c r="E118" s="34"/>
      <c r="F118" s="23">
        <v>331641290</v>
      </c>
      <c r="G118" s="41"/>
      <c r="H118" s="23">
        <v>331641290</v>
      </c>
      <c r="I118" s="41"/>
      <c r="J118" s="64">
        <v>331641290</v>
      </c>
      <c r="K118" s="41"/>
      <c r="L118" s="64">
        <v>331641290</v>
      </c>
    </row>
    <row r="119" spans="1:12" s="6" customFormat="1" ht="18" customHeight="1">
      <c r="A119" s="174" t="s">
        <v>122</v>
      </c>
      <c r="B119" s="34"/>
      <c r="D119" s="2"/>
      <c r="E119" s="34"/>
      <c r="F119" s="23">
        <v>25045423</v>
      </c>
      <c r="G119" s="41"/>
      <c r="H119" s="23">
        <v>25045423</v>
      </c>
      <c r="I119" s="41"/>
      <c r="J119" s="64">
        <v>27974757</v>
      </c>
      <c r="K119" s="41"/>
      <c r="L119" s="64">
        <v>27974757</v>
      </c>
    </row>
    <row r="120" spans="1:12" s="6" customFormat="1" ht="18" customHeight="1">
      <c r="A120" s="65" t="s">
        <v>95</v>
      </c>
      <c r="B120" s="34"/>
      <c r="D120" s="2"/>
      <c r="E120" s="34"/>
      <c r="F120" s="23"/>
      <c r="G120" s="41"/>
      <c r="H120" s="23"/>
      <c r="I120" s="41"/>
      <c r="J120" s="64"/>
      <c r="K120" s="41"/>
      <c r="L120" s="64"/>
    </row>
    <row r="121" spans="1:12" s="6" customFormat="1" ht="18" customHeight="1">
      <c r="A121" s="156" t="s">
        <v>96</v>
      </c>
      <c r="B121" s="34"/>
      <c r="D121" s="2">
        <f>D118+2</f>
        <v>28</v>
      </c>
      <c r="E121" s="2"/>
      <c r="F121" s="23">
        <v>9663991</v>
      </c>
      <c r="G121" s="41"/>
      <c r="H121" s="23">
        <v>8890687</v>
      </c>
      <c r="I121" s="41"/>
      <c r="J121" s="23">
        <v>9663991</v>
      </c>
      <c r="K121" s="41"/>
      <c r="L121" s="23">
        <v>8890687</v>
      </c>
    </row>
    <row r="122" spans="1:12" s="6" customFormat="1" ht="18" customHeight="1">
      <c r="A122" s="59" t="s">
        <v>97</v>
      </c>
      <c r="B122" s="14"/>
      <c r="C122" s="2"/>
      <c r="D122" s="2"/>
      <c r="E122" s="2"/>
      <c r="F122" s="23">
        <v>71319929</v>
      </c>
      <c r="G122" s="41"/>
      <c r="H122" s="23">
        <v>88708278</v>
      </c>
      <c r="I122" s="66"/>
      <c r="J122" s="33">
        <v>60012140</v>
      </c>
      <c r="K122" s="66"/>
      <c r="L122" s="33">
        <v>81319376</v>
      </c>
    </row>
    <row r="123" spans="1:12" s="6" customFormat="1" ht="18" customHeight="1">
      <c r="A123" s="67" t="s">
        <v>88</v>
      </c>
      <c r="B123" s="14"/>
      <c r="C123" s="2"/>
      <c r="D123" s="2"/>
      <c r="E123" s="2"/>
      <c r="F123" s="31">
        <v>291737</v>
      </c>
      <c r="G123" s="41"/>
      <c r="H123" s="31">
        <v>467003</v>
      </c>
      <c r="I123" s="66"/>
      <c r="J123" s="31">
        <v>491915</v>
      </c>
      <c r="K123" s="66"/>
      <c r="L123" s="31">
        <v>488909</v>
      </c>
    </row>
    <row r="124" spans="1:12" s="6" customFormat="1" ht="6" customHeight="1">
      <c r="A124" s="14"/>
      <c r="B124" s="14"/>
      <c r="C124" s="2"/>
      <c r="D124" s="2"/>
      <c r="E124" s="2"/>
      <c r="F124" s="33"/>
      <c r="G124" s="41"/>
      <c r="H124" s="33"/>
      <c r="I124" s="41"/>
      <c r="J124" s="33"/>
      <c r="K124" s="41"/>
      <c r="L124" s="33"/>
    </row>
    <row r="125" spans="1:12" ht="18" customHeight="1">
      <c r="A125" s="68" t="s">
        <v>118</v>
      </c>
      <c r="B125" s="25"/>
      <c r="C125" s="2"/>
      <c r="D125" s="2"/>
      <c r="E125" s="2"/>
      <c r="F125" s="33">
        <f>SUM(F117:F123)</f>
        <v>637962370</v>
      </c>
      <c r="G125" s="41"/>
      <c r="H125" s="33">
        <f>SUM(H117:H123)</f>
        <v>654752681</v>
      </c>
      <c r="I125" s="41"/>
      <c r="J125" s="33">
        <f>SUM(J117:J123)</f>
        <v>629784093</v>
      </c>
      <c r="K125" s="41"/>
      <c r="L125" s="33">
        <f>SUM(L117:L123)</f>
        <v>650315019</v>
      </c>
    </row>
    <row r="126" spans="1:12" ht="18" customHeight="1">
      <c r="A126" s="53" t="s">
        <v>39</v>
      </c>
      <c r="B126" s="25"/>
      <c r="C126" s="2"/>
      <c r="D126" s="2"/>
      <c r="E126" s="2"/>
      <c r="F126" s="31">
        <v>262130</v>
      </c>
      <c r="G126" s="41"/>
      <c r="H126" s="31">
        <v>2780316</v>
      </c>
      <c r="I126" s="66"/>
      <c r="J126" s="31">
        <v>0</v>
      </c>
      <c r="K126" s="66"/>
      <c r="L126" s="31">
        <v>0</v>
      </c>
    </row>
    <row r="127" spans="1:12" s="6" customFormat="1" ht="6" customHeight="1">
      <c r="A127" s="14"/>
      <c r="B127" s="14"/>
      <c r="C127" s="2"/>
      <c r="D127" s="2"/>
      <c r="E127" s="2"/>
      <c r="F127" s="33"/>
      <c r="G127" s="41"/>
      <c r="H127" s="33"/>
      <c r="I127" s="41"/>
      <c r="J127" s="33"/>
      <c r="K127" s="41"/>
      <c r="L127" s="33"/>
    </row>
    <row r="128" spans="1:12" s="6" customFormat="1" ht="18" customHeight="1">
      <c r="A128" s="1" t="s">
        <v>85</v>
      </c>
      <c r="B128" s="50"/>
      <c r="C128" s="2"/>
      <c r="D128" s="2"/>
      <c r="E128" s="2"/>
      <c r="F128" s="31">
        <f>SUM(F125:F127)</f>
        <v>638224500</v>
      </c>
      <c r="G128" s="66"/>
      <c r="H128" s="31">
        <f>SUM(H125:H127)</f>
        <v>657532997</v>
      </c>
      <c r="I128" s="66"/>
      <c r="J128" s="31">
        <f>SUM(J125:J127)</f>
        <v>629784093</v>
      </c>
      <c r="K128" s="66"/>
      <c r="L128" s="31">
        <f>SUM(L125:L127)</f>
        <v>650315019</v>
      </c>
    </row>
    <row r="129" spans="1:12" s="6" customFormat="1" ht="6" customHeight="1">
      <c r="A129" s="1"/>
      <c r="B129" s="14"/>
      <c r="C129" s="2"/>
      <c r="D129" s="19"/>
      <c r="E129" s="19"/>
      <c r="F129" s="63"/>
      <c r="G129" s="56"/>
      <c r="H129" s="63"/>
      <c r="I129" s="56"/>
      <c r="J129" s="57"/>
      <c r="K129" s="56"/>
      <c r="L129" s="57"/>
    </row>
    <row r="130" spans="1:12" ht="18" customHeight="1" thickBot="1">
      <c r="A130" s="1" t="s">
        <v>86</v>
      </c>
      <c r="B130" s="25"/>
      <c r="C130" s="2"/>
      <c r="D130" s="2"/>
      <c r="E130" s="2"/>
      <c r="F130" s="39">
        <f>F77+F128</f>
        <v>724309908</v>
      </c>
      <c r="G130" s="41"/>
      <c r="H130" s="39">
        <f>H77+H128</f>
        <v>767711247</v>
      </c>
      <c r="I130" s="41"/>
      <c r="J130" s="39">
        <f>J77+J128</f>
        <v>708126348</v>
      </c>
      <c r="K130" s="41"/>
      <c r="L130" s="39">
        <f>L77+L128</f>
        <v>721542689</v>
      </c>
    </row>
    <row r="131" spans="1:12" ht="18" customHeight="1" thickTop="1">
      <c r="A131" s="1"/>
      <c r="B131" s="25"/>
      <c r="C131" s="2"/>
      <c r="D131" s="2"/>
      <c r="E131" s="2"/>
      <c r="F131" s="33"/>
      <c r="G131" s="41"/>
      <c r="H131" s="33"/>
      <c r="I131" s="41"/>
      <c r="J131" s="33"/>
      <c r="K131" s="41"/>
      <c r="L131" s="33"/>
    </row>
    <row r="132" spans="1:12" ht="18" customHeight="1">
      <c r="A132" s="1"/>
      <c r="B132" s="25"/>
      <c r="C132" s="2"/>
      <c r="D132" s="2"/>
      <c r="E132" s="2"/>
      <c r="F132" s="33"/>
      <c r="G132" s="41"/>
      <c r="H132" s="33"/>
      <c r="I132" s="41"/>
      <c r="J132" s="33"/>
      <c r="K132" s="41"/>
      <c r="L132" s="33"/>
    </row>
    <row r="133" spans="1:12" ht="18" customHeight="1">
      <c r="A133" s="1"/>
      <c r="B133" s="25"/>
      <c r="C133" s="2"/>
      <c r="D133" s="2"/>
      <c r="E133" s="2"/>
      <c r="F133" s="33"/>
      <c r="G133" s="41"/>
      <c r="H133" s="33"/>
      <c r="I133" s="41"/>
      <c r="J133" s="33"/>
      <c r="K133" s="41"/>
      <c r="L133" s="33"/>
    </row>
    <row r="134" spans="1:12" ht="18" customHeight="1">
      <c r="A134" s="1"/>
      <c r="B134" s="25"/>
      <c r="C134" s="2"/>
      <c r="D134" s="2"/>
      <c r="E134" s="2"/>
      <c r="F134" s="33"/>
      <c r="G134" s="41"/>
      <c r="H134" s="33"/>
      <c r="I134" s="41"/>
      <c r="J134" s="33"/>
      <c r="K134" s="41"/>
      <c r="L134" s="33"/>
    </row>
    <row r="135" spans="1:12" ht="18" customHeight="1">
      <c r="A135" s="1"/>
      <c r="B135" s="25"/>
      <c r="C135" s="2"/>
      <c r="D135" s="2"/>
      <c r="E135" s="2"/>
      <c r="F135" s="33"/>
      <c r="G135" s="41"/>
      <c r="H135" s="33"/>
      <c r="I135" s="41"/>
      <c r="J135" s="33"/>
      <c r="K135" s="41"/>
      <c r="L135" s="33"/>
    </row>
    <row r="136" spans="1:12" ht="18" customHeight="1">
      <c r="A136" s="1"/>
      <c r="B136" s="25"/>
      <c r="C136" s="2"/>
      <c r="D136" s="2"/>
      <c r="E136" s="2"/>
      <c r="F136" s="33"/>
      <c r="G136" s="41"/>
      <c r="H136" s="33"/>
      <c r="I136" s="41"/>
      <c r="J136" s="33"/>
      <c r="K136" s="41"/>
      <c r="L136" s="33"/>
    </row>
    <row r="137" spans="1:12" ht="18" customHeight="1">
      <c r="A137" s="1"/>
      <c r="B137" s="25"/>
      <c r="C137" s="2"/>
      <c r="D137" s="2"/>
      <c r="E137" s="2"/>
      <c r="F137" s="33"/>
      <c r="G137" s="41"/>
      <c r="H137" s="33"/>
      <c r="I137" s="41"/>
      <c r="J137" s="33"/>
      <c r="K137" s="41"/>
      <c r="L137" s="33"/>
    </row>
    <row r="138" spans="1:12" ht="18" customHeight="1">
      <c r="A138" s="1"/>
      <c r="B138" s="25"/>
      <c r="C138" s="2"/>
      <c r="D138" s="2"/>
      <c r="E138" s="2"/>
      <c r="F138" s="33"/>
      <c r="G138" s="41"/>
      <c r="H138" s="33"/>
      <c r="I138" s="41"/>
      <c r="J138" s="33"/>
      <c r="K138" s="41"/>
      <c r="L138" s="33"/>
    </row>
    <row r="139" spans="1:12" ht="18" customHeight="1">
      <c r="A139" s="1"/>
      <c r="B139" s="25"/>
      <c r="C139" s="2"/>
      <c r="D139" s="2"/>
      <c r="E139" s="2"/>
      <c r="F139" s="33"/>
      <c r="G139" s="41"/>
      <c r="H139" s="33"/>
      <c r="I139" s="41"/>
      <c r="J139" s="33"/>
      <c r="K139" s="41"/>
      <c r="L139" s="33"/>
    </row>
    <row r="140" spans="1:12" ht="18" customHeight="1">
      <c r="A140" s="1"/>
      <c r="B140" s="25"/>
      <c r="C140" s="2"/>
      <c r="D140" s="2"/>
      <c r="E140" s="2"/>
      <c r="F140" s="33"/>
      <c r="G140" s="41"/>
      <c r="H140" s="33"/>
      <c r="I140" s="41"/>
      <c r="J140" s="33"/>
      <c r="K140" s="41"/>
      <c r="L140" s="33"/>
    </row>
    <row r="141" spans="1:12" ht="18" customHeight="1">
      <c r="A141" s="1"/>
      <c r="B141" s="25"/>
      <c r="C141" s="2"/>
      <c r="D141" s="2"/>
      <c r="E141" s="2"/>
      <c r="F141" s="33"/>
      <c r="G141" s="41"/>
      <c r="H141" s="33"/>
      <c r="I141" s="41"/>
      <c r="J141" s="42"/>
      <c r="K141" s="41"/>
      <c r="L141" s="42"/>
    </row>
    <row r="142" spans="1:12" ht="18" customHeight="1">
      <c r="A142" s="25"/>
      <c r="B142" s="25"/>
      <c r="C142" s="2"/>
      <c r="D142" s="2"/>
      <c r="E142" s="2"/>
      <c r="F142" s="22"/>
      <c r="G142" s="41"/>
      <c r="H142" s="22"/>
      <c r="I142" s="41"/>
      <c r="J142" s="22"/>
      <c r="K142" s="41"/>
      <c r="L142" s="22"/>
    </row>
    <row r="143" spans="1:12" ht="13.7" customHeight="1">
      <c r="A143" s="25"/>
      <c r="B143" s="25"/>
      <c r="C143" s="2"/>
      <c r="D143" s="2"/>
      <c r="E143" s="2"/>
      <c r="F143" s="2"/>
      <c r="G143" s="41"/>
      <c r="H143" s="2"/>
      <c r="I143" s="41"/>
      <c r="J143" s="42"/>
      <c r="K143" s="41"/>
      <c r="L143" s="42"/>
    </row>
    <row r="144" spans="1:12" s="6" customFormat="1" ht="18" customHeight="1">
      <c r="A144" s="43"/>
      <c r="B144" s="43"/>
      <c r="C144" s="43"/>
      <c r="D144" s="228"/>
      <c r="E144" s="43"/>
      <c r="F144" s="43"/>
      <c r="G144" s="43"/>
      <c r="H144" s="226"/>
      <c r="I144" s="43"/>
      <c r="J144" s="45"/>
      <c r="K144" s="43"/>
      <c r="L144" s="45"/>
    </row>
    <row r="145" spans="1:12" s="6" customFormat="1" ht="18" customHeight="1">
      <c r="A145" s="43"/>
      <c r="B145" s="43"/>
      <c r="C145" s="43"/>
      <c r="D145" s="228"/>
      <c r="E145" s="43"/>
      <c r="F145" s="43"/>
      <c r="G145" s="43"/>
      <c r="H145" s="226"/>
      <c r="I145" s="43"/>
      <c r="J145" s="45"/>
      <c r="K145" s="43"/>
      <c r="L145" s="45"/>
    </row>
    <row r="146" spans="1:12" ht="20.100000000000001" customHeight="1">
      <c r="A146" s="48" t="str">
        <f>A97</f>
        <v>หมายเหตุประกอบงบการเงินรวมและงบการเงินเฉพาะกิจการเป็นส่วนหนึ่งของงบการเงินนี้</v>
      </c>
      <c r="B146" s="48"/>
      <c r="C146" s="8"/>
      <c r="D146" s="9"/>
      <c r="E146" s="9"/>
      <c r="F146" s="9"/>
      <c r="G146" s="10"/>
      <c r="H146" s="9"/>
      <c r="I146" s="10"/>
      <c r="J146" s="11"/>
      <c r="K146" s="10"/>
      <c r="L146" s="11"/>
    </row>
    <row r="152" spans="1:12" ht="18" customHeight="1">
      <c r="F152" s="30"/>
      <c r="H152" s="30"/>
      <c r="J152" s="30"/>
      <c r="L152" s="30"/>
    </row>
  </sheetData>
  <mergeCells count="9">
    <mergeCell ref="F102:H102"/>
    <mergeCell ref="J102:L102"/>
    <mergeCell ref="F54:H54"/>
    <mergeCell ref="J54:L54"/>
    <mergeCell ref="F5:H5"/>
    <mergeCell ref="J5:L5"/>
    <mergeCell ref="A42:L42"/>
    <mergeCell ref="A43:L43"/>
    <mergeCell ref="A45:L45"/>
  </mergeCells>
  <pageMargins left="1" right="0.5" top="0.5" bottom="0.6" header="0.49" footer="0.4"/>
  <pageSetup paperSize="9" firstPageNumber="6" orientation="portrait" useFirstPageNumber="1" horizontalDpi="1200" verticalDpi="1200" r:id="rId1"/>
  <headerFooter>
    <oddFooter>&amp;R&amp;"Angsana New,Regular"&amp;12&amp;P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topLeftCell="A67" zoomScaleNormal="100" zoomScaleSheetLayoutView="100" workbookViewId="0">
      <selection activeCell="J87" sqref="J87"/>
    </sheetView>
  </sheetViews>
  <sheetFormatPr defaultColWidth="9.140625" defaultRowHeight="20.100000000000001" customHeight="1"/>
  <cols>
    <col min="1" max="1" width="2" style="181" customWidth="1"/>
    <col min="2" max="2" width="10" style="181" customWidth="1"/>
    <col min="3" max="3" width="21" style="181" customWidth="1"/>
    <col min="4" max="4" width="6.5703125" style="181" customWidth="1"/>
    <col min="5" max="5" width="0.85546875" style="181" customWidth="1"/>
    <col min="6" max="6" width="11" style="181" customWidth="1"/>
    <col min="7" max="7" width="0.85546875" style="181" customWidth="1"/>
    <col min="8" max="8" width="11" style="181" customWidth="1"/>
    <col min="9" max="9" width="0.85546875" style="181" customWidth="1"/>
    <col min="10" max="10" width="11" style="181" customWidth="1"/>
    <col min="11" max="11" width="0.85546875" style="181" customWidth="1"/>
    <col min="12" max="12" width="11" style="181" customWidth="1"/>
    <col min="13" max="16384" width="9.140625" style="181"/>
  </cols>
  <sheetData>
    <row r="1" spans="1:13" ht="20.100000000000001" customHeight="1">
      <c r="A1" s="176" t="s">
        <v>0</v>
      </c>
      <c r="B1" s="176"/>
      <c r="C1" s="177"/>
      <c r="D1" s="178"/>
      <c r="E1" s="178"/>
      <c r="F1" s="178"/>
      <c r="G1" s="179"/>
      <c r="H1" s="178"/>
      <c r="I1" s="179"/>
      <c r="J1" s="180"/>
      <c r="K1" s="179"/>
      <c r="L1" s="180"/>
    </row>
    <row r="2" spans="1:13" ht="20.100000000000001" customHeight="1">
      <c r="A2" s="176" t="s">
        <v>40</v>
      </c>
      <c r="B2" s="176"/>
      <c r="C2" s="177"/>
      <c r="D2" s="178"/>
      <c r="E2" s="178"/>
      <c r="F2" s="178"/>
      <c r="G2" s="179"/>
      <c r="H2" s="178"/>
      <c r="I2" s="179"/>
      <c r="J2" s="180"/>
      <c r="K2" s="179"/>
      <c r="L2" s="180"/>
    </row>
    <row r="3" spans="1:13" ht="20.100000000000001" customHeight="1">
      <c r="A3" s="182" t="s">
        <v>148</v>
      </c>
      <c r="B3" s="182"/>
      <c r="C3" s="183"/>
      <c r="D3" s="184"/>
      <c r="E3" s="184"/>
      <c r="F3" s="184"/>
      <c r="G3" s="185"/>
      <c r="H3" s="184"/>
      <c r="I3" s="185"/>
      <c r="J3" s="186"/>
      <c r="K3" s="185"/>
      <c r="L3" s="186"/>
    </row>
    <row r="4" spans="1:13" ht="20.100000000000001" customHeight="1">
      <c r="A4" s="187"/>
      <c r="B4" s="187"/>
      <c r="C4" s="177"/>
      <c r="D4" s="178"/>
      <c r="E4" s="178"/>
      <c r="F4" s="178"/>
      <c r="G4" s="179"/>
      <c r="H4" s="178"/>
      <c r="I4" s="179"/>
      <c r="J4" s="180"/>
      <c r="K4" s="179"/>
      <c r="L4" s="180"/>
    </row>
    <row r="5" spans="1:13" ht="18" customHeight="1">
      <c r="A5" s="187"/>
      <c r="B5" s="187"/>
      <c r="C5" s="177"/>
      <c r="D5" s="178"/>
      <c r="E5" s="178"/>
      <c r="F5" s="238" t="s">
        <v>2</v>
      </c>
      <c r="G5" s="238"/>
      <c r="H5" s="238"/>
      <c r="I5" s="188"/>
      <c r="J5" s="238" t="s">
        <v>82</v>
      </c>
      <c r="K5" s="238"/>
      <c r="L5" s="238"/>
    </row>
    <row r="6" spans="1:13" ht="18" customHeight="1">
      <c r="C6" s="177"/>
      <c r="D6" s="189"/>
      <c r="E6" s="189"/>
      <c r="F6" s="190" t="s">
        <v>149</v>
      </c>
      <c r="G6" s="191"/>
      <c r="H6" s="190" t="s">
        <v>3</v>
      </c>
      <c r="I6" s="191"/>
      <c r="J6" s="190" t="str">
        <f>+F6</f>
        <v>พ.ศ. 2560</v>
      </c>
      <c r="K6" s="191"/>
      <c r="L6" s="190" t="str">
        <f>+H6</f>
        <v>พ.ศ. 2559</v>
      </c>
    </row>
    <row r="7" spans="1:13" ht="18" customHeight="1">
      <c r="C7" s="177"/>
      <c r="D7" s="192" t="s">
        <v>4</v>
      </c>
      <c r="E7" s="193"/>
      <c r="F7" s="194" t="s">
        <v>5</v>
      </c>
      <c r="G7" s="191"/>
      <c r="H7" s="194" t="s">
        <v>5</v>
      </c>
      <c r="I7" s="191"/>
      <c r="J7" s="194" t="s">
        <v>5</v>
      </c>
      <c r="K7" s="191"/>
      <c r="L7" s="194" t="s">
        <v>5</v>
      </c>
    </row>
    <row r="8" spans="1:13" ht="18" customHeight="1">
      <c r="C8" s="177"/>
      <c r="D8" s="193"/>
      <c r="E8" s="193"/>
      <c r="F8" s="193"/>
      <c r="G8" s="191"/>
      <c r="H8" s="193"/>
      <c r="I8" s="191"/>
      <c r="J8" s="195"/>
      <c r="K8" s="191"/>
      <c r="L8" s="195"/>
    </row>
    <row r="9" spans="1:13" ht="18" customHeight="1">
      <c r="A9" s="181" t="s">
        <v>41</v>
      </c>
      <c r="C9" s="177"/>
      <c r="D9" s="177"/>
      <c r="E9" s="177"/>
      <c r="F9" s="180">
        <v>224458505</v>
      </c>
      <c r="G9" s="196"/>
      <c r="H9" s="180">
        <v>307239678</v>
      </c>
      <c r="I9" s="196"/>
      <c r="J9" s="180">
        <v>123103993</v>
      </c>
      <c r="K9" s="196"/>
      <c r="L9" s="180">
        <v>117272388</v>
      </c>
    </row>
    <row r="10" spans="1:13" ht="18" customHeight="1">
      <c r="A10" s="181" t="s">
        <v>42</v>
      </c>
      <c r="C10" s="177"/>
      <c r="D10" s="177"/>
      <c r="E10" s="177"/>
      <c r="F10" s="180">
        <v>200708130</v>
      </c>
      <c r="G10" s="196"/>
      <c r="H10" s="180">
        <v>198692309</v>
      </c>
      <c r="I10" s="196"/>
      <c r="J10" s="197">
        <v>257996749</v>
      </c>
      <c r="K10" s="196"/>
      <c r="L10" s="197">
        <v>298255309</v>
      </c>
    </row>
    <row r="11" spans="1:13" ht="18" customHeight="1">
      <c r="A11" s="181" t="s">
        <v>43</v>
      </c>
      <c r="C11" s="177"/>
      <c r="D11" s="177"/>
      <c r="E11" s="177"/>
      <c r="F11" s="180">
        <v>3633967</v>
      </c>
      <c r="G11" s="196"/>
      <c r="H11" s="180">
        <v>1623724</v>
      </c>
      <c r="I11" s="196"/>
      <c r="J11" s="197">
        <v>3643967</v>
      </c>
      <c r="K11" s="196"/>
      <c r="L11" s="197">
        <v>1623724</v>
      </c>
    </row>
    <row r="12" spans="1:13" ht="18" customHeight="1">
      <c r="A12" s="181" t="s">
        <v>156</v>
      </c>
      <c r="C12" s="177"/>
      <c r="D12" s="177"/>
      <c r="E12" s="177"/>
      <c r="F12" s="186">
        <v>145794</v>
      </c>
      <c r="G12" s="196"/>
      <c r="H12" s="186">
        <v>19259</v>
      </c>
      <c r="I12" s="196"/>
      <c r="J12" s="186">
        <v>145794</v>
      </c>
      <c r="K12" s="196"/>
      <c r="L12" s="186">
        <v>19259</v>
      </c>
    </row>
    <row r="13" spans="1:13" ht="6" customHeight="1">
      <c r="C13" s="177"/>
      <c r="D13" s="193"/>
      <c r="E13" s="193"/>
      <c r="F13" s="195"/>
      <c r="G13" s="191"/>
      <c r="H13" s="195"/>
      <c r="I13" s="191"/>
      <c r="J13" s="195"/>
      <c r="K13" s="191"/>
      <c r="L13" s="195"/>
    </row>
    <row r="14" spans="1:13" ht="18" customHeight="1">
      <c r="A14" s="198" t="s">
        <v>98</v>
      </c>
      <c r="B14" s="198"/>
      <c r="C14" s="177"/>
      <c r="D14" s="177">
        <v>4</v>
      </c>
      <c r="E14" s="177"/>
      <c r="F14" s="186">
        <f>SUM(F9:F12)</f>
        <v>428946396</v>
      </c>
      <c r="G14" s="196"/>
      <c r="H14" s="186">
        <f>SUM(H9:H12)</f>
        <v>507574970</v>
      </c>
      <c r="I14" s="196"/>
      <c r="J14" s="186">
        <f>SUM(J9:J12)</f>
        <v>384890503</v>
      </c>
      <c r="K14" s="196"/>
      <c r="L14" s="186">
        <f>SUM(L9:L12)</f>
        <v>417170680</v>
      </c>
      <c r="M14" s="199"/>
    </row>
    <row r="15" spans="1:13" ht="18" customHeight="1">
      <c r="C15" s="177"/>
      <c r="D15" s="193"/>
      <c r="E15" s="193"/>
      <c r="F15" s="195"/>
      <c r="G15" s="191"/>
      <c r="H15" s="195"/>
      <c r="I15" s="191"/>
      <c r="J15" s="195"/>
      <c r="K15" s="191"/>
      <c r="L15" s="195"/>
    </row>
    <row r="16" spans="1:13" ht="18" customHeight="1">
      <c r="A16" s="181" t="s">
        <v>44</v>
      </c>
      <c r="C16" s="177"/>
      <c r="D16" s="177"/>
      <c r="E16" s="177"/>
      <c r="F16" s="180">
        <v>-177435724</v>
      </c>
      <c r="G16" s="196"/>
      <c r="H16" s="180">
        <v>-220626422</v>
      </c>
      <c r="I16" s="196"/>
      <c r="J16" s="180">
        <v>-116115235</v>
      </c>
      <c r="K16" s="196"/>
      <c r="L16" s="180">
        <v>-76232372</v>
      </c>
    </row>
    <row r="17" spans="1:12" ht="18" customHeight="1">
      <c r="A17" s="181" t="s">
        <v>45</v>
      </c>
      <c r="C17" s="177"/>
      <c r="D17" s="177"/>
      <c r="E17" s="177"/>
      <c r="F17" s="180">
        <v>-133523176</v>
      </c>
      <c r="G17" s="196"/>
      <c r="H17" s="180">
        <v>-136193755</v>
      </c>
      <c r="I17" s="196"/>
      <c r="J17" s="180">
        <v>-173277239</v>
      </c>
      <c r="K17" s="196"/>
      <c r="L17" s="180">
        <v>-206275131</v>
      </c>
    </row>
    <row r="18" spans="1:12" ht="18" customHeight="1">
      <c r="A18" s="181" t="s">
        <v>46</v>
      </c>
      <c r="C18" s="177"/>
      <c r="D18" s="177"/>
      <c r="E18" s="177"/>
      <c r="F18" s="180">
        <v>-2836630</v>
      </c>
      <c r="G18" s="196"/>
      <c r="H18" s="180">
        <v>-1251845</v>
      </c>
      <c r="I18" s="196"/>
      <c r="J18" s="180">
        <v>-2871930</v>
      </c>
      <c r="K18" s="196"/>
      <c r="L18" s="180">
        <v>-1270975</v>
      </c>
    </row>
    <row r="19" spans="1:12" ht="18" customHeight="1">
      <c r="A19" s="181" t="s">
        <v>157</v>
      </c>
      <c r="C19" s="177"/>
      <c r="D19" s="177"/>
      <c r="E19" s="177"/>
      <c r="F19" s="186">
        <v>-47439</v>
      </c>
      <c r="G19" s="196"/>
      <c r="H19" s="186">
        <v>-17521</v>
      </c>
      <c r="I19" s="196"/>
      <c r="J19" s="186">
        <v>-47439</v>
      </c>
      <c r="K19" s="196"/>
      <c r="L19" s="186">
        <v>-17521</v>
      </c>
    </row>
    <row r="20" spans="1:12" ht="6" customHeight="1">
      <c r="C20" s="177"/>
      <c r="D20" s="193"/>
      <c r="E20" s="193"/>
      <c r="F20" s="195"/>
      <c r="G20" s="191"/>
      <c r="H20" s="195"/>
      <c r="I20" s="191"/>
      <c r="J20" s="195"/>
      <c r="K20" s="191"/>
      <c r="L20" s="195"/>
    </row>
    <row r="21" spans="1:12" ht="18" customHeight="1">
      <c r="A21" s="198" t="s">
        <v>99</v>
      </c>
      <c r="B21" s="198"/>
      <c r="C21" s="177"/>
      <c r="D21" s="177"/>
      <c r="E21" s="177"/>
      <c r="F21" s="186">
        <f>SUM(F15:F19)</f>
        <v>-313842969</v>
      </c>
      <c r="G21" s="196"/>
      <c r="H21" s="186">
        <f>SUM(H15:H19)</f>
        <v>-358089543</v>
      </c>
      <c r="I21" s="196"/>
      <c r="J21" s="186">
        <f>SUM(J15:J19)</f>
        <v>-292311843</v>
      </c>
      <c r="K21" s="196"/>
      <c r="L21" s="186">
        <f>SUM(L15:L19)</f>
        <v>-283795999</v>
      </c>
    </row>
    <row r="22" spans="1:12" ht="18" customHeight="1">
      <c r="C22" s="177"/>
      <c r="D22" s="193"/>
      <c r="E22" s="193"/>
      <c r="F22" s="195"/>
      <c r="G22" s="191"/>
      <c r="H22" s="195"/>
      <c r="I22" s="191"/>
      <c r="J22" s="195"/>
      <c r="K22" s="191"/>
      <c r="L22" s="195"/>
    </row>
    <row r="23" spans="1:12" ht="18" customHeight="1">
      <c r="A23" s="198" t="s">
        <v>47</v>
      </c>
      <c r="B23" s="198"/>
      <c r="C23" s="177"/>
      <c r="D23" s="177"/>
      <c r="E23" s="177"/>
      <c r="F23" s="180">
        <v>115103427</v>
      </c>
      <c r="G23" s="196"/>
      <c r="H23" s="180">
        <f>H14+H21</f>
        <v>149485427</v>
      </c>
      <c r="I23" s="196"/>
      <c r="J23" s="180">
        <f>J14+J21</f>
        <v>92578660</v>
      </c>
      <c r="K23" s="196"/>
      <c r="L23" s="180">
        <f>L14+L21</f>
        <v>133374681</v>
      </c>
    </row>
    <row r="24" spans="1:12" ht="18" customHeight="1">
      <c r="A24" s="181" t="s">
        <v>48</v>
      </c>
      <c r="C24" s="177"/>
      <c r="D24" s="177">
        <v>29</v>
      </c>
      <c r="E24" s="177"/>
      <c r="F24" s="200">
        <v>3533553</v>
      </c>
      <c r="G24" s="201"/>
      <c r="H24" s="200">
        <v>8629831</v>
      </c>
      <c r="I24" s="201"/>
      <c r="J24" s="200">
        <v>2745063</v>
      </c>
      <c r="K24" s="201"/>
      <c r="L24" s="200">
        <v>7814346</v>
      </c>
    </row>
    <row r="25" spans="1:12" ht="18" customHeight="1">
      <c r="A25" s="181" t="s">
        <v>49</v>
      </c>
      <c r="C25" s="177"/>
      <c r="D25" s="177"/>
      <c r="E25" s="177"/>
      <c r="F25" s="200">
        <v>-4978310</v>
      </c>
      <c r="G25" s="201"/>
      <c r="H25" s="200">
        <v>-4748444</v>
      </c>
      <c r="I25" s="201"/>
      <c r="J25" s="200">
        <v>-3533146</v>
      </c>
      <c r="K25" s="201"/>
      <c r="L25" s="200">
        <v>-3747788</v>
      </c>
    </row>
    <row r="26" spans="1:12" ht="18" customHeight="1">
      <c r="A26" s="181" t="s">
        <v>50</v>
      </c>
      <c r="C26" s="177"/>
      <c r="D26" s="177"/>
      <c r="E26" s="177"/>
      <c r="F26" s="200">
        <v>-93022237</v>
      </c>
      <c r="G26" s="201"/>
      <c r="H26" s="200">
        <v>-93810384</v>
      </c>
      <c r="I26" s="201"/>
      <c r="J26" s="200">
        <v>-72637743</v>
      </c>
      <c r="K26" s="201"/>
      <c r="L26" s="200">
        <v>-74868471</v>
      </c>
    </row>
    <row r="27" spans="1:12" ht="18" customHeight="1">
      <c r="A27" s="181" t="s">
        <v>51</v>
      </c>
      <c r="C27" s="177"/>
      <c r="D27" s="177"/>
      <c r="E27" s="177"/>
      <c r="F27" s="200">
        <v>-131274</v>
      </c>
      <c r="G27" s="201"/>
      <c r="H27" s="200">
        <v>-145</v>
      </c>
      <c r="I27" s="201"/>
      <c r="J27" s="200">
        <v>-131274</v>
      </c>
      <c r="K27" s="201"/>
      <c r="L27" s="200">
        <v>-145</v>
      </c>
    </row>
    <row r="28" spans="1:12" ht="18" customHeight="1">
      <c r="A28" s="181" t="s">
        <v>158</v>
      </c>
      <c r="C28" s="177"/>
      <c r="D28" s="177"/>
      <c r="E28" s="177"/>
      <c r="F28" s="200"/>
      <c r="G28" s="201"/>
      <c r="H28" s="200"/>
      <c r="I28" s="201"/>
      <c r="J28" s="200"/>
      <c r="K28" s="201"/>
      <c r="L28" s="200"/>
    </row>
    <row r="29" spans="1:12" ht="18" customHeight="1">
      <c r="B29" s="181" t="s">
        <v>209</v>
      </c>
      <c r="C29" s="177"/>
      <c r="D29" s="177">
        <v>16</v>
      </c>
      <c r="E29" s="177"/>
      <c r="F29" s="186">
        <v>924297</v>
      </c>
      <c r="G29" s="196"/>
      <c r="H29" s="186" t="s">
        <v>185</v>
      </c>
      <c r="I29" s="196"/>
      <c r="J29" s="186" t="s">
        <v>185</v>
      </c>
      <c r="K29" s="196"/>
      <c r="L29" s="186" t="s">
        <v>185</v>
      </c>
    </row>
    <row r="30" spans="1:12" ht="6" customHeight="1">
      <c r="C30" s="177"/>
      <c r="D30" s="193"/>
      <c r="E30" s="193"/>
      <c r="F30" s="195"/>
      <c r="G30" s="191"/>
      <c r="H30" s="195"/>
      <c r="I30" s="191"/>
      <c r="J30" s="195"/>
      <c r="K30" s="191"/>
      <c r="L30" s="195"/>
    </row>
    <row r="31" spans="1:12" ht="18" customHeight="1">
      <c r="A31" s="198" t="s">
        <v>52</v>
      </c>
      <c r="B31" s="198"/>
      <c r="C31" s="177"/>
      <c r="D31" s="177"/>
      <c r="E31" s="177"/>
      <c r="F31" s="200">
        <f>SUM(F23:F29)</f>
        <v>21429456</v>
      </c>
      <c r="G31" s="196"/>
      <c r="H31" s="200">
        <f>SUM(H23:H27)</f>
        <v>59556285</v>
      </c>
      <c r="I31" s="196"/>
      <c r="J31" s="200">
        <f>SUM(J23:J27)</f>
        <v>19021560</v>
      </c>
      <c r="K31" s="196"/>
      <c r="L31" s="200">
        <f>SUM(L23:L27)</f>
        <v>62572623</v>
      </c>
    </row>
    <row r="32" spans="1:12" ht="18" customHeight="1">
      <c r="A32" s="181" t="s">
        <v>53</v>
      </c>
      <c r="C32" s="177"/>
      <c r="D32" s="177">
        <f>D24+2</f>
        <v>31</v>
      </c>
      <c r="E32" s="177"/>
      <c r="F32" s="202">
        <v>-4562687</v>
      </c>
      <c r="G32" s="196"/>
      <c r="H32" s="202">
        <v>-12326905</v>
      </c>
      <c r="I32" s="196"/>
      <c r="J32" s="202">
        <v>-3555492</v>
      </c>
      <c r="K32" s="196"/>
      <c r="L32" s="202">
        <v>-12290434</v>
      </c>
    </row>
    <row r="33" spans="1:12" ht="6" customHeight="1">
      <c r="C33" s="177"/>
      <c r="D33" s="193"/>
      <c r="E33" s="193"/>
      <c r="F33" s="195"/>
      <c r="G33" s="191"/>
      <c r="H33" s="195"/>
      <c r="I33" s="191"/>
      <c r="J33" s="195"/>
      <c r="K33" s="191"/>
      <c r="L33" s="195"/>
    </row>
    <row r="34" spans="1:12" ht="18" customHeight="1" thickBot="1">
      <c r="A34" s="198" t="s">
        <v>175</v>
      </c>
      <c r="B34" s="198"/>
      <c r="C34" s="177"/>
      <c r="D34" s="177"/>
      <c r="E34" s="177"/>
      <c r="F34" s="203">
        <f>SUM(F31:F32)</f>
        <v>16866769</v>
      </c>
      <c r="G34" s="196"/>
      <c r="H34" s="203">
        <f>SUM(H31:H32)</f>
        <v>47229380</v>
      </c>
      <c r="I34" s="196"/>
      <c r="J34" s="203">
        <f>SUM(J31:J32)</f>
        <v>15466068</v>
      </c>
      <c r="K34" s="196"/>
      <c r="L34" s="203">
        <f>SUM(L31:L32)</f>
        <v>50282189</v>
      </c>
    </row>
    <row r="35" spans="1:12" ht="18" customHeight="1" thickTop="1">
      <c r="A35" s="198"/>
      <c r="B35" s="198"/>
      <c r="C35" s="177"/>
      <c r="D35" s="177"/>
      <c r="E35" s="177"/>
      <c r="F35" s="200"/>
      <c r="G35" s="196"/>
      <c r="H35" s="200"/>
      <c r="I35" s="196"/>
      <c r="J35" s="200"/>
      <c r="K35" s="196"/>
      <c r="L35" s="200"/>
    </row>
    <row r="36" spans="1:12" ht="18" customHeight="1">
      <c r="A36" s="198" t="s">
        <v>55</v>
      </c>
      <c r="C36" s="177"/>
      <c r="D36" s="177"/>
      <c r="E36" s="177"/>
      <c r="F36" s="200"/>
      <c r="G36" s="196"/>
      <c r="H36" s="200"/>
      <c r="I36" s="196"/>
      <c r="J36" s="200"/>
      <c r="K36" s="196"/>
      <c r="L36" s="200"/>
    </row>
    <row r="37" spans="1:12" ht="18" customHeight="1">
      <c r="A37" s="205" t="s">
        <v>176</v>
      </c>
      <c r="B37" s="205"/>
      <c r="C37" s="177"/>
      <c r="D37" s="177"/>
      <c r="E37" s="177"/>
      <c r="F37" s="200"/>
      <c r="G37" s="196"/>
      <c r="H37" s="200"/>
      <c r="I37" s="196"/>
      <c r="J37" s="200"/>
      <c r="K37" s="196"/>
      <c r="L37" s="200"/>
    </row>
    <row r="38" spans="1:12" ht="18" customHeight="1">
      <c r="A38" s="176"/>
      <c r="B38" s="205" t="s">
        <v>177</v>
      </c>
      <c r="C38" s="177"/>
      <c r="D38" s="177"/>
      <c r="E38" s="177"/>
      <c r="F38" s="200"/>
      <c r="G38" s="196"/>
      <c r="H38" s="200"/>
      <c r="I38" s="196"/>
      <c r="J38" s="200"/>
      <c r="K38" s="196"/>
      <c r="L38" s="200"/>
    </row>
    <row r="39" spans="1:12" ht="18" customHeight="1">
      <c r="A39" s="205"/>
      <c r="B39" s="205" t="s">
        <v>125</v>
      </c>
      <c r="C39" s="177"/>
      <c r="D39" s="177"/>
      <c r="E39" s="177"/>
      <c r="F39" s="200">
        <v>0</v>
      </c>
      <c r="G39" s="196"/>
      <c r="H39" s="200">
        <v>264849</v>
      </c>
      <c r="I39" s="201"/>
      <c r="J39" s="200">
        <v>0</v>
      </c>
      <c r="K39" s="201"/>
      <c r="L39" s="200">
        <v>535374</v>
      </c>
    </row>
    <row r="40" spans="1:12" ht="18" customHeight="1">
      <c r="A40" s="205"/>
      <c r="B40" s="205" t="s">
        <v>138</v>
      </c>
      <c r="C40" s="177"/>
      <c r="D40" s="177"/>
      <c r="E40" s="177"/>
      <c r="F40" s="200"/>
      <c r="G40" s="196"/>
      <c r="H40" s="200"/>
      <c r="I40" s="201"/>
      <c r="J40" s="200"/>
      <c r="K40" s="201"/>
      <c r="L40" s="200"/>
    </row>
    <row r="41" spans="1:12" ht="18" customHeight="1">
      <c r="A41" s="205"/>
      <c r="B41" s="205" t="s">
        <v>199</v>
      </c>
      <c r="D41" s="177"/>
      <c r="E41" s="177"/>
      <c r="F41" s="186">
        <v>0</v>
      </c>
      <c r="G41" s="196"/>
      <c r="H41" s="186">
        <v>-52970</v>
      </c>
      <c r="I41" s="196"/>
      <c r="J41" s="186">
        <v>0</v>
      </c>
      <c r="K41" s="196"/>
      <c r="L41" s="186">
        <v>-107075</v>
      </c>
    </row>
    <row r="42" spans="1:12" ht="6" customHeight="1">
      <c r="C42" s="177"/>
      <c r="D42" s="193"/>
      <c r="E42" s="193"/>
      <c r="F42" s="195"/>
      <c r="G42" s="191"/>
      <c r="H42" s="195"/>
      <c r="I42" s="191"/>
      <c r="J42" s="195"/>
      <c r="K42" s="191"/>
      <c r="L42" s="195"/>
    </row>
    <row r="43" spans="1:12" ht="18" customHeight="1">
      <c r="A43" s="205" t="s">
        <v>124</v>
      </c>
      <c r="B43" s="205"/>
      <c r="D43" s="177"/>
      <c r="E43" s="177"/>
      <c r="F43" s="200"/>
      <c r="G43" s="196"/>
      <c r="H43" s="200"/>
      <c r="I43" s="196"/>
      <c r="J43" s="200"/>
      <c r="K43" s="196"/>
      <c r="L43" s="200"/>
    </row>
    <row r="44" spans="1:12" ht="18" customHeight="1">
      <c r="A44" s="205"/>
      <c r="B44" s="205" t="s">
        <v>178</v>
      </c>
      <c r="D44" s="177"/>
      <c r="E44" s="177"/>
      <c r="F44" s="186">
        <f>SUM(F39:F41)</f>
        <v>0</v>
      </c>
      <c r="G44" s="196"/>
      <c r="H44" s="186">
        <f>SUM(H39:H41)</f>
        <v>211879</v>
      </c>
      <c r="I44" s="196"/>
      <c r="J44" s="186">
        <f>SUM(J39:J41)</f>
        <v>0</v>
      </c>
      <c r="K44" s="196"/>
      <c r="L44" s="186">
        <f>SUM(L39:L41)</f>
        <v>428299</v>
      </c>
    </row>
    <row r="45" spans="1:12" ht="18" customHeight="1">
      <c r="A45" s="205"/>
      <c r="B45" s="205"/>
      <c r="D45" s="177"/>
      <c r="E45" s="177"/>
      <c r="F45" s="200"/>
      <c r="G45" s="196"/>
      <c r="H45" s="200"/>
      <c r="I45" s="196"/>
      <c r="J45" s="200"/>
      <c r="K45" s="196"/>
      <c r="L45" s="200"/>
    </row>
    <row r="46" spans="1:12" ht="18" customHeight="1">
      <c r="A46" s="205"/>
      <c r="B46" s="205"/>
      <c r="D46" s="177"/>
      <c r="E46" s="177"/>
      <c r="F46" s="200"/>
      <c r="G46" s="196"/>
      <c r="H46" s="200"/>
      <c r="I46" s="196"/>
      <c r="J46" s="200"/>
      <c r="K46" s="196"/>
      <c r="L46" s="200"/>
    </row>
    <row r="47" spans="1:12" ht="18" customHeight="1">
      <c r="A47" s="204" t="str">
        <f>'6-8'!A146</f>
        <v>หมายเหตุประกอบงบการเงินรวมและงบการเงินเฉพาะกิจการเป็นส่วนหนึ่งของงบการเงินนี้</v>
      </c>
      <c r="B47" s="204"/>
      <c r="C47" s="183"/>
      <c r="D47" s="184"/>
      <c r="E47" s="184"/>
      <c r="F47" s="184"/>
      <c r="G47" s="185"/>
      <c r="H47" s="184"/>
      <c r="I47" s="185"/>
      <c r="J47" s="186"/>
      <c r="K47" s="185"/>
      <c r="L47" s="186"/>
    </row>
    <row r="48" spans="1:12" ht="18" customHeight="1">
      <c r="A48" s="176" t="str">
        <f>A1</f>
        <v>บริษัท ทีวี ธันเดอร์ จำกัด (มหาชน)</v>
      </c>
      <c r="B48" s="176"/>
      <c r="C48" s="177"/>
      <c r="D48" s="178"/>
      <c r="E48" s="178"/>
      <c r="F48" s="178"/>
      <c r="G48" s="179"/>
      <c r="H48" s="178"/>
      <c r="I48" s="179"/>
      <c r="J48" s="180"/>
      <c r="K48" s="179"/>
      <c r="L48" s="180"/>
    </row>
    <row r="49" spans="1:12" ht="18" customHeight="1">
      <c r="A49" s="176" t="s">
        <v>54</v>
      </c>
      <c r="B49" s="176"/>
      <c r="C49" s="177"/>
      <c r="D49" s="178"/>
      <c r="E49" s="178"/>
      <c r="F49" s="178"/>
      <c r="G49" s="179"/>
      <c r="H49" s="178"/>
      <c r="I49" s="179"/>
      <c r="J49" s="180"/>
      <c r="K49" s="179"/>
      <c r="L49" s="180"/>
    </row>
    <row r="50" spans="1:12" ht="18" customHeight="1">
      <c r="A50" s="182" t="s">
        <v>148</v>
      </c>
      <c r="B50" s="182"/>
      <c r="C50" s="183"/>
      <c r="D50" s="184"/>
      <c r="E50" s="184"/>
      <c r="F50" s="184"/>
      <c r="G50" s="185"/>
      <c r="H50" s="184"/>
      <c r="I50" s="185"/>
      <c r="J50" s="186"/>
      <c r="K50" s="185"/>
      <c r="L50" s="186"/>
    </row>
    <row r="51" spans="1:12" ht="18" customHeight="1">
      <c r="A51" s="187"/>
      <c r="B51" s="187"/>
      <c r="C51" s="177"/>
      <c r="D51" s="178"/>
      <c r="E51" s="178"/>
      <c r="F51" s="178"/>
      <c r="G51" s="179"/>
      <c r="H51" s="178"/>
      <c r="I51" s="179"/>
      <c r="J51" s="180"/>
      <c r="K51" s="179"/>
      <c r="L51" s="180"/>
    </row>
    <row r="52" spans="1:12" ht="18" customHeight="1">
      <c r="A52" s="187"/>
      <c r="B52" s="187"/>
      <c r="C52" s="177"/>
      <c r="D52" s="178"/>
      <c r="E52" s="178"/>
      <c r="F52" s="238" t="s">
        <v>2</v>
      </c>
      <c r="G52" s="238"/>
      <c r="H52" s="238"/>
      <c r="I52" s="188"/>
      <c r="J52" s="238" t="s">
        <v>82</v>
      </c>
      <c r="K52" s="238"/>
      <c r="L52" s="238"/>
    </row>
    <row r="53" spans="1:12" ht="18" customHeight="1">
      <c r="C53" s="177"/>
      <c r="D53" s="189"/>
      <c r="E53" s="189"/>
      <c r="F53" s="190" t="s">
        <v>149</v>
      </c>
      <c r="G53" s="191"/>
      <c r="H53" s="190" t="s">
        <v>3</v>
      </c>
      <c r="I53" s="191"/>
      <c r="J53" s="190" t="str">
        <f>+F53</f>
        <v>พ.ศ. 2560</v>
      </c>
      <c r="K53" s="191"/>
      <c r="L53" s="190" t="str">
        <f>+H53</f>
        <v>พ.ศ. 2559</v>
      </c>
    </row>
    <row r="54" spans="1:12" ht="18" customHeight="1">
      <c r="C54" s="177"/>
      <c r="D54" s="192" t="s">
        <v>4</v>
      </c>
      <c r="E54" s="193"/>
      <c r="F54" s="194" t="s">
        <v>5</v>
      </c>
      <c r="G54" s="191"/>
      <c r="H54" s="194" t="s">
        <v>5</v>
      </c>
      <c r="I54" s="191"/>
      <c r="J54" s="194" t="s">
        <v>5</v>
      </c>
      <c r="K54" s="191"/>
      <c r="L54" s="194" t="s">
        <v>5</v>
      </c>
    </row>
    <row r="55" spans="1:12" ht="18" customHeight="1">
      <c r="B55" s="205"/>
      <c r="D55" s="177"/>
      <c r="E55" s="177"/>
      <c r="F55" s="200"/>
      <c r="G55" s="196"/>
      <c r="H55" s="200"/>
      <c r="I55" s="196"/>
      <c r="J55" s="200"/>
      <c r="K55" s="196"/>
      <c r="L55" s="200"/>
    </row>
    <row r="56" spans="1:12" ht="18" customHeight="1">
      <c r="A56" s="198" t="s">
        <v>139</v>
      </c>
      <c r="C56" s="177"/>
      <c r="D56" s="177"/>
      <c r="E56" s="177"/>
      <c r="F56" s="200"/>
      <c r="G56" s="196"/>
      <c r="H56" s="200"/>
      <c r="I56" s="196"/>
      <c r="J56" s="200"/>
      <c r="K56" s="196"/>
      <c r="L56" s="200"/>
    </row>
    <row r="57" spans="1:12" ht="18" customHeight="1">
      <c r="A57" s="205" t="s">
        <v>179</v>
      </c>
      <c r="B57" s="205"/>
      <c r="C57" s="177"/>
      <c r="D57" s="177"/>
      <c r="E57" s="177"/>
      <c r="F57" s="200"/>
      <c r="G57" s="196"/>
      <c r="H57" s="200"/>
      <c r="I57" s="196"/>
      <c r="J57" s="200"/>
      <c r="K57" s="196"/>
      <c r="L57" s="200"/>
    </row>
    <row r="58" spans="1:12" ht="18" customHeight="1">
      <c r="A58" s="176"/>
      <c r="B58" s="205" t="s">
        <v>177</v>
      </c>
      <c r="C58" s="177"/>
      <c r="D58" s="177"/>
      <c r="E58" s="177"/>
      <c r="F58" s="200"/>
      <c r="G58" s="196"/>
      <c r="H58" s="200"/>
      <c r="I58" s="196"/>
      <c r="J58" s="200"/>
      <c r="K58" s="196"/>
      <c r="L58" s="200"/>
    </row>
    <row r="59" spans="1:12" ht="18" customHeight="1">
      <c r="A59" s="205"/>
      <c r="B59" s="205" t="s">
        <v>120</v>
      </c>
      <c r="C59" s="177"/>
      <c r="D59" s="177"/>
      <c r="E59" s="177"/>
      <c r="F59" s="200">
        <v>-219083</v>
      </c>
      <c r="G59" s="196"/>
      <c r="H59" s="200">
        <v>-1232170</v>
      </c>
      <c r="I59" s="201"/>
      <c r="J59" s="200">
        <v>3758</v>
      </c>
      <c r="K59" s="201"/>
      <c r="L59" s="200">
        <v>-1381011</v>
      </c>
    </row>
    <row r="60" spans="1:12" ht="18" customHeight="1">
      <c r="A60" s="205"/>
      <c r="B60" s="205" t="s">
        <v>121</v>
      </c>
      <c r="C60" s="177"/>
      <c r="D60" s="177"/>
      <c r="E60" s="177"/>
      <c r="F60" s="200"/>
      <c r="G60" s="196"/>
      <c r="H60" s="200"/>
      <c r="I60" s="201"/>
      <c r="J60" s="200"/>
      <c r="K60" s="201"/>
      <c r="L60" s="200"/>
    </row>
    <row r="61" spans="1:12" ht="18" customHeight="1">
      <c r="A61" s="205"/>
      <c r="B61" s="212" t="s">
        <v>180</v>
      </c>
      <c r="D61" s="177"/>
      <c r="E61" s="177"/>
      <c r="F61" s="186">
        <v>43817</v>
      </c>
      <c r="G61" s="196"/>
      <c r="H61" s="186">
        <v>246434</v>
      </c>
      <c r="I61" s="196"/>
      <c r="J61" s="186">
        <v>-752</v>
      </c>
      <c r="K61" s="196"/>
      <c r="L61" s="186">
        <v>276202</v>
      </c>
    </row>
    <row r="62" spans="1:12" ht="6" customHeight="1">
      <c r="A62" s="205"/>
      <c r="B62" s="205"/>
      <c r="D62" s="177"/>
      <c r="E62" s="177"/>
      <c r="F62" s="200"/>
      <c r="G62" s="196"/>
      <c r="H62" s="200"/>
      <c r="I62" s="196"/>
      <c r="J62" s="200"/>
      <c r="K62" s="196"/>
      <c r="L62" s="200"/>
    </row>
    <row r="63" spans="1:12" ht="18" customHeight="1">
      <c r="A63" s="205" t="s">
        <v>126</v>
      </c>
      <c r="B63" s="205"/>
      <c r="D63" s="177"/>
      <c r="E63" s="177"/>
      <c r="F63" s="200"/>
      <c r="G63" s="196"/>
      <c r="H63" s="200"/>
      <c r="I63" s="196"/>
      <c r="J63" s="200"/>
      <c r="K63" s="196"/>
      <c r="L63" s="200"/>
    </row>
    <row r="64" spans="1:12" ht="18" customHeight="1">
      <c r="A64" s="205"/>
      <c r="B64" s="205" t="s">
        <v>178</v>
      </c>
      <c r="D64" s="177"/>
      <c r="E64" s="177"/>
      <c r="F64" s="186">
        <f>SUM(F59:F61)</f>
        <v>-175266</v>
      </c>
      <c r="G64" s="196"/>
      <c r="H64" s="186">
        <f>SUM(H59:H61)</f>
        <v>-985736</v>
      </c>
      <c r="I64" s="196"/>
      <c r="J64" s="186">
        <f>SUM(J59:J61)</f>
        <v>3006</v>
      </c>
      <c r="K64" s="196"/>
      <c r="L64" s="186">
        <f>SUM(L59:L61)</f>
        <v>-1104809</v>
      </c>
    </row>
    <row r="65" spans="1:12" ht="6" customHeight="1">
      <c r="C65" s="177"/>
      <c r="D65" s="177"/>
      <c r="E65" s="177"/>
      <c r="F65" s="200"/>
      <c r="G65" s="196"/>
      <c r="H65" s="200"/>
      <c r="I65" s="196"/>
      <c r="J65" s="200"/>
      <c r="K65" s="196"/>
      <c r="L65" s="200"/>
    </row>
    <row r="66" spans="1:12" ht="18" customHeight="1">
      <c r="A66" s="233" t="s">
        <v>188</v>
      </c>
      <c r="B66" s="234"/>
      <c r="C66" s="177"/>
      <c r="D66" s="177"/>
      <c r="E66" s="177"/>
      <c r="F66" s="186">
        <f>F44+F64</f>
        <v>-175266</v>
      </c>
      <c r="G66" s="196"/>
      <c r="H66" s="186">
        <f>H44+H64</f>
        <v>-773857</v>
      </c>
      <c r="I66" s="196"/>
      <c r="J66" s="186">
        <f>J44+J64</f>
        <v>3006</v>
      </c>
      <c r="K66" s="196"/>
      <c r="L66" s="186">
        <f>L44+L64</f>
        <v>-676510</v>
      </c>
    </row>
    <row r="67" spans="1:12" ht="6" customHeight="1">
      <c r="C67" s="177"/>
      <c r="D67" s="177"/>
      <c r="E67" s="177"/>
      <c r="F67" s="200"/>
      <c r="G67" s="196"/>
      <c r="H67" s="200"/>
      <c r="I67" s="196"/>
      <c r="J67" s="200"/>
      <c r="K67" s="196"/>
      <c r="L67" s="200"/>
    </row>
    <row r="68" spans="1:12" ht="18" customHeight="1" thickBot="1">
      <c r="A68" s="198" t="s">
        <v>56</v>
      </c>
      <c r="C68" s="177"/>
      <c r="D68" s="177"/>
      <c r="E68" s="177"/>
      <c r="F68" s="203">
        <f>F34+F66</f>
        <v>16691503</v>
      </c>
      <c r="G68" s="196"/>
      <c r="H68" s="203">
        <f>H34+H66</f>
        <v>46455523</v>
      </c>
      <c r="I68" s="196"/>
      <c r="J68" s="203">
        <f>J34+J66</f>
        <v>15469074</v>
      </c>
      <c r="K68" s="196"/>
      <c r="L68" s="203">
        <f>L34+L66</f>
        <v>49605679</v>
      </c>
    </row>
    <row r="69" spans="1:12" ht="18" customHeight="1" thickTop="1">
      <c r="A69" s="198"/>
      <c r="C69" s="177"/>
      <c r="D69" s="177"/>
      <c r="E69" s="177"/>
      <c r="F69" s="200"/>
      <c r="G69" s="196"/>
      <c r="H69" s="200"/>
      <c r="I69" s="196"/>
      <c r="J69" s="200"/>
      <c r="K69" s="196"/>
      <c r="L69" s="200"/>
    </row>
    <row r="70" spans="1:12" ht="18" customHeight="1">
      <c r="A70" s="198" t="s">
        <v>182</v>
      </c>
      <c r="C70" s="177"/>
      <c r="D70" s="177"/>
      <c r="E70" s="177"/>
      <c r="F70" s="200"/>
      <c r="G70" s="196"/>
      <c r="H70" s="200"/>
      <c r="I70" s="196"/>
      <c r="J70" s="200"/>
      <c r="K70" s="196"/>
      <c r="L70" s="200"/>
    </row>
    <row r="71" spans="1:12" ht="18" customHeight="1">
      <c r="B71" s="181" t="s">
        <v>119</v>
      </c>
      <c r="C71" s="177"/>
      <c r="D71" s="177"/>
      <c r="E71" s="177"/>
      <c r="F71" s="200">
        <v>19384955</v>
      </c>
      <c r="G71" s="196"/>
      <c r="H71" s="200">
        <v>48369064</v>
      </c>
      <c r="I71" s="196"/>
      <c r="J71" s="200">
        <v>15466068</v>
      </c>
      <c r="K71" s="196"/>
      <c r="L71" s="200">
        <v>50282189</v>
      </c>
    </row>
    <row r="72" spans="1:12" ht="18" customHeight="1">
      <c r="B72" s="181" t="s">
        <v>57</v>
      </c>
      <c r="C72" s="177"/>
      <c r="D72" s="177"/>
      <c r="E72" s="177"/>
      <c r="F72" s="186">
        <v>-2518186</v>
      </c>
      <c r="G72" s="196"/>
      <c r="H72" s="186">
        <v>-1139684</v>
      </c>
      <c r="I72" s="196"/>
      <c r="J72" s="186">
        <v>0</v>
      </c>
      <c r="K72" s="196"/>
      <c r="L72" s="186">
        <v>0</v>
      </c>
    </row>
    <row r="73" spans="1:12" ht="6" customHeight="1">
      <c r="A73" s="198"/>
      <c r="C73" s="177"/>
      <c r="D73" s="177"/>
      <c r="E73" s="177"/>
      <c r="F73" s="200"/>
      <c r="G73" s="196"/>
      <c r="H73" s="200"/>
      <c r="I73" s="196"/>
      <c r="J73" s="200"/>
      <c r="K73" s="196"/>
      <c r="L73" s="200"/>
    </row>
    <row r="74" spans="1:12" ht="18" customHeight="1" thickBot="1">
      <c r="A74" s="198"/>
      <c r="C74" s="177"/>
      <c r="D74" s="177"/>
      <c r="E74" s="177"/>
      <c r="F74" s="203">
        <f>SUM(F71:F73)</f>
        <v>16866769</v>
      </c>
      <c r="G74" s="196"/>
      <c r="H74" s="203">
        <f>SUM(H71:H73)</f>
        <v>47229380</v>
      </c>
      <c r="I74" s="196"/>
      <c r="J74" s="203">
        <f>SUM(J71:J73)</f>
        <v>15466068</v>
      </c>
      <c r="K74" s="196"/>
      <c r="L74" s="203">
        <f>SUM(L71:L73)</f>
        <v>50282189</v>
      </c>
    </row>
    <row r="75" spans="1:12" ht="18" customHeight="1" thickTop="1">
      <c r="C75" s="206"/>
      <c r="D75" s="178"/>
      <c r="E75" s="178"/>
      <c r="F75" s="180"/>
      <c r="G75" s="179"/>
      <c r="H75" s="180"/>
      <c r="I75" s="179"/>
      <c r="J75" s="180"/>
      <c r="K75" s="179"/>
      <c r="L75" s="180"/>
    </row>
    <row r="76" spans="1:12" ht="18" customHeight="1">
      <c r="A76" s="198" t="s">
        <v>183</v>
      </c>
      <c r="C76" s="206"/>
      <c r="D76" s="178"/>
      <c r="E76" s="178"/>
      <c r="F76" s="180"/>
      <c r="G76" s="179"/>
      <c r="H76" s="180"/>
      <c r="I76" s="179"/>
      <c r="J76" s="180"/>
      <c r="K76" s="179"/>
      <c r="L76" s="180"/>
    </row>
    <row r="77" spans="1:12" ht="18" customHeight="1">
      <c r="B77" s="181" t="str">
        <f>B71</f>
        <v>ส่วนที่เป็นของผู้เป็นเจ้าของของบริษัทใหญ่</v>
      </c>
      <c r="C77" s="206"/>
      <c r="D77" s="178"/>
      <c r="E77" s="178"/>
      <c r="F77" s="200">
        <v>19209689</v>
      </c>
      <c r="G77" s="179"/>
      <c r="H77" s="200">
        <v>47595207</v>
      </c>
      <c r="I77" s="179"/>
      <c r="J77" s="200">
        <v>15469074</v>
      </c>
      <c r="K77" s="179"/>
      <c r="L77" s="200">
        <v>49605679</v>
      </c>
    </row>
    <row r="78" spans="1:12" ht="18" customHeight="1">
      <c r="B78" s="181" t="s">
        <v>57</v>
      </c>
      <c r="C78" s="206"/>
      <c r="D78" s="178"/>
      <c r="E78" s="178"/>
      <c r="F78" s="186">
        <v>-2518186</v>
      </c>
      <c r="G78" s="179"/>
      <c r="H78" s="186">
        <v>-1139684</v>
      </c>
      <c r="I78" s="179"/>
      <c r="J78" s="186">
        <v>0</v>
      </c>
      <c r="K78" s="179"/>
      <c r="L78" s="186">
        <v>0</v>
      </c>
    </row>
    <row r="79" spans="1:12" ht="6" customHeight="1">
      <c r="C79" s="177"/>
      <c r="D79" s="177"/>
      <c r="E79" s="177"/>
      <c r="F79" s="200"/>
      <c r="G79" s="196"/>
      <c r="H79" s="200"/>
      <c r="I79" s="196"/>
      <c r="J79" s="200"/>
      <c r="K79" s="196"/>
      <c r="L79" s="200"/>
    </row>
    <row r="80" spans="1:12" ht="18" customHeight="1" thickBot="1">
      <c r="A80" s="198"/>
      <c r="C80" s="206"/>
      <c r="D80" s="178"/>
      <c r="E80" s="178"/>
      <c r="F80" s="203">
        <f>SUM(F77:F79)</f>
        <v>16691503</v>
      </c>
      <c r="G80" s="179"/>
      <c r="H80" s="203">
        <f>SUM(H77:H79)</f>
        <v>46455523</v>
      </c>
      <c r="I80" s="179"/>
      <c r="J80" s="203">
        <f>SUM(J77:J79)</f>
        <v>15469074</v>
      </c>
      <c r="K80" s="179"/>
      <c r="L80" s="203">
        <f>SUM(L77:L79)</f>
        <v>49605679</v>
      </c>
    </row>
    <row r="81" spans="1:12" ht="18" customHeight="1" thickTop="1">
      <c r="C81" s="206"/>
      <c r="D81" s="178"/>
      <c r="E81" s="178"/>
      <c r="F81" s="180"/>
      <c r="G81" s="179"/>
      <c r="H81" s="180"/>
      <c r="I81" s="179"/>
      <c r="J81" s="180"/>
      <c r="K81" s="179"/>
      <c r="L81" s="180"/>
    </row>
    <row r="82" spans="1:12" ht="18" customHeight="1">
      <c r="A82" s="207" t="s">
        <v>146</v>
      </c>
      <c r="D82" s="177">
        <f>D32+1</f>
        <v>32</v>
      </c>
      <c r="E82" s="177"/>
      <c r="F82" s="180"/>
      <c r="G82" s="231"/>
      <c r="H82" s="180"/>
      <c r="I82" s="231"/>
      <c r="J82" s="180"/>
      <c r="K82" s="231"/>
      <c r="L82" s="180"/>
    </row>
    <row r="83" spans="1:12" ht="6" customHeight="1">
      <c r="D83" s="177"/>
      <c r="E83" s="177"/>
      <c r="F83" s="200"/>
      <c r="H83" s="200"/>
      <c r="J83" s="200"/>
      <c r="K83" s="196"/>
      <c r="L83" s="200"/>
    </row>
    <row r="84" spans="1:12" ht="18" customHeight="1" thickBot="1">
      <c r="B84" s="208" t="s">
        <v>144</v>
      </c>
      <c r="C84" s="177"/>
      <c r="F84" s="211">
        <v>2.4199999999999999E-2</v>
      </c>
      <c r="G84" s="210"/>
      <c r="H84" s="211">
        <v>6.0499999999999998E-2</v>
      </c>
      <c r="I84" s="210"/>
      <c r="J84" s="211">
        <v>1.9300000000000001E-2</v>
      </c>
      <c r="K84" s="210"/>
      <c r="L84" s="211">
        <v>6.2899999999999998E-2</v>
      </c>
    </row>
    <row r="85" spans="1:12" ht="6" customHeight="1" thickTop="1">
      <c r="B85" s="208"/>
      <c r="C85" s="177"/>
      <c r="F85" s="209"/>
      <c r="G85" s="210"/>
      <c r="H85" s="209"/>
      <c r="I85" s="210"/>
      <c r="J85" s="209"/>
      <c r="K85" s="210"/>
      <c r="L85" s="209"/>
    </row>
    <row r="86" spans="1:12" ht="18" customHeight="1" thickBot="1">
      <c r="B86" s="208" t="s">
        <v>145</v>
      </c>
      <c r="C86" s="206"/>
      <c r="D86" s="178"/>
      <c r="E86" s="178"/>
      <c r="F86" s="211">
        <v>2.3800000000000002E-2</v>
      </c>
      <c r="G86" s="210"/>
      <c r="H86" s="211">
        <v>5.8299999999999998E-2</v>
      </c>
      <c r="I86" s="210"/>
      <c r="J86" s="211">
        <v>1.9E-2</v>
      </c>
      <c r="K86" s="210"/>
      <c r="L86" s="211">
        <v>6.0600000000000001E-2</v>
      </c>
    </row>
    <row r="87" spans="1:12" ht="18" customHeight="1" thickTop="1">
      <c r="B87" s="208"/>
      <c r="C87" s="206"/>
      <c r="D87" s="178"/>
      <c r="E87" s="178"/>
      <c r="F87" s="200"/>
      <c r="G87" s="179"/>
      <c r="H87" s="200"/>
      <c r="I87" s="179"/>
      <c r="J87" s="200"/>
      <c r="K87" s="179"/>
      <c r="L87" s="200"/>
    </row>
    <row r="88" spans="1:12" ht="18" customHeight="1">
      <c r="B88" s="208"/>
      <c r="C88" s="206"/>
      <c r="D88" s="178"/>
      <c r="E88" s="178"/>
      <c r="F88" s="200"/>
      <c r="G88" s="179"/>
      <c r="H88" s="200"/>
      <c r="I88" s="179"/>
      <c r="J88" s="200"/>
      <c r="K88" s="179"/>
      <c r="L88" s="200"/>
    </row>
    <row r="89" spans="1:12" ht="18" customHeight="1">
      <c r="B89" s="208"/>
      <c r="C89" s="206"/>
      <c r="D89" s="178"/>
      <c r="E89" s="178"/>
      <c r="F89" s="200"/>
      <c r="G89" s="179"/>
      <c r="H89" s="200"/>
      <c r="I89" s="179"/>
      <c r="J89" s="200"/>
      <c r="K89" s="179"/>
      <c r="L89" s="200"/>
    </row>
    <row r="90" spans="1:12" ht="18" customHeight="1">
      <c r="B90" s="208"/>
      <c r="C90" s="206"/>
      <c r="D90" s="178"/>
      <c r="E90" s="178"/>
      <c r="F90" s="200"/>
      <c r="G90" s="179"/>
      <c r="H90" s="200"/>
      <c r="I90" s="179"/>
      <c r="J90" s="200"/>
      <c r="K90" s="179"/>
      <c r="L90" s="200"/>
    </row>
    <row r="91" spans="1:12" ht="18" customHeight="1">
      <c r="B91" s="208"/>
      <c r="C91" s="206"/>
      <c r="D91" s="178"/>
      <c r="E91" s="178"/>
      <c r="F91" s="200"/>
      <c r="G91" s="179"/>
      <c r="H91" s="200"/>
      <c r="I91" s="179"/>
      <c r="J91" s="200"/>
      <c r="K91" s="179"/>
      <c r="L91" s="200"/>
    </row>
    <row r="92" spans="1:12" ht="18" customHeight="1">
      <c r="B92" s="208"/>
      <c r="C92" s="206"/>
      <c r="D92" s="178"/>
      <c r="E92" s="178"/>
      <c r="F92" s="200"/>
      <c r="G92" s="179"/>
      <c r="H92" s="200"/>
      <c r="I92" s="179"/>
      <c r="J92" s="200"/>
      <c r="K92" s="179"/>
      <c r="L92" s="200"/>
    </row>
    <row r="93" spans="1:12" ht="24.75" customHeight="1">
      <c r="A93" s="231"/>
      <c r="B93" s="231"/>
      <c r="C93" s="231"/>
      <c r="D93" s="231"/>
      <c r="E93" s="231"/>
      <c r="F93" s="231"/>
      <c r="G93" s="231"/>
      <c r="H93" s="231"/>
      <c r="I93" s="231"/>
      <c r="J93" s="231"/>
      <c r="K93" s="231"/>
      <c r="L93" s="231"/>
    </row>
    <row r="94" spans="1:12" ht="18.75" customHeight="1">
      <c r="A94" s="231"/>
      <c r="B94" s="231"/>
      <c r="C94" s="231"/>
      <c r="D94" s="231"/>
      <c r="E94" s="231"/>
      <c r="F94" s="231"/>
      <c r="G94" s="231"/>
      <c r="H94" s="231"/>
      <c r="I94" s="231"/>
      <c r="J94" s="231"/>
      <c r="K94" s="231"/>
      <c r="L94" s="231"/>
    </row>
    <row r="95" spans="1:12" ht="5.25" customHeight="1">
      <c r="A95" s="231"/>
      <c r="B95" s="231"/>
      <c r="C95" s="231"/>
      <c r="D95" s="231"/>
      <c r="E95" s="231"/>
      <c r="F95" s="231"/>
      <c r="G95" s="231"/>
      <c r="H95" s="231"/>
      <c r="I95" s="231"/>
      <c r="J95" s="231"/>
      <c r="K95" s="231"/>
      <c r="L95" s="231"/>
    </row>
    <row r="96" spans="1:12" ht="20.100000000000001" customHeight="1">
      <c r="A96" s="204" t="str">
        <f>A47</f>
        <v>หมายเหตุประกอบงบการเงินรวมและงบการเงินเฉพาะกิจการเป็นส่วนหนึ่งของงบการเงินนี้</v>
      </c>
      <c r="B96" s="204"/>
      <c r="C96" s="183"/>
      <c r="D96" s="184"/>
      <c r="E96" s="184"/>
      <c r="F96" s="184"/>
      <c r="G96" s="185"/>
      <c r="H96" s="184"/>
      <c r="I96" s="185"/>
      <c r="J96" s="186"/>
      <c r="K96" s="185"/>
      <c r="L96" s="186"/>
    </row>
  </sheetData>
  <mergeCells count="4">
    <mergeCell ref="F5:H5"/>
    <mergeCell ref="J5:L5"/>
    <mergeCell ref="F52:H52"/>
    <mergeCell ref="J52:L52"/>
  </mergeCells>
  <pageMargins left="1" right="0.5" top="0.5" bottom="0.6" header="0.49" footer="0.4"/>
  <pageSetup paperSize="9" firstPageNumber="9" orientation="portrait" useFirstPageNumber="1" horizontalDpi="1200" verticalDpi="1200" r:id="rId1"/>
  <headerFooter>
    <oddFooter>&amp;R&amp;"Angsana New,Regular"&amp;12&amp;P</oddFooter>
  </headerFooter>
  <rowBreaks count="1" manualBreakCount="1"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topLeftCell="A13" zoomScale="106" zoomScaleNormal="106" zoomScaleSheetLayoutView="115" workbookViewId="0">
      <selection activeCell="W27" sqref="W27"/>
    </sheetView>
  </sheetViews>
  <sheetFormatPr defaultColWidth="10.5703125" defaultRowHeight="18"/>
  <cols>
    <col min="1" max="1" width="1.5703125" style="78" customWidth="1"/>
    <col min="2" max="2" width="20.5703125" style="78" customWidth="1"/>
    <col min="3" max="3" width="6.5703125" style="78" customWidth="1"/>
    <col min="4" max="4" width="0.5703125" style="78" customWidth="1"/>
    <col min="5" max="5" width="9.42578125" style="78" customWidth="1"/>
    <col min="6" max="6" width="0.5703125" style="78" customWidth="1"/>
    <col min="7" max="7" width="9.140625" style="78" customWidth="1"/>
    <col min="8" max="8" width="0.5703125" style="78" customWidth="1"/>
    <col min="9" max="9" width="10.140625" style="78" customWidth="1"/>
    <col min="10" max="10" width="0.5703125" style="78" customWidth="1"/>
    <col min="11" max="11" width="9.5703125" style="78" customWidth="1"/>
    <col min="12" max="12" width="0.5703125" style="78" customWidth="1"/>
    <col min="13" max="13" width="10.42578125" style="78" customWidth="1"/>
    <col min="14" max="14" width="0.5703125" style="78" customWidth="1"/>
    <col min="15" max="15" width="11.7109375" style="85" customWidth="1"/>
    <col min="16" max="16" width="0.5703125" style="78" customWidth="1"/>
    <col min="17" max="17" width="11.7109375" style="85" customWidth="1"/>
    <col min="18" max="18" width="0.5703125" style="78" customWidth="1"/>
    <col min="19" max="19" width="10.42578125" style="78" customWidth="1"/>
    <col min="20" max="20" width="0.5703125" style="78" customWidth="1"/>
    <col min="21" max="21" width="10.5703125" style="78" customWidth="1"/>
    <col min="22" max="22" width="0.5703125" style="78" customWidth="1"/>
    <col min="23" max="23" width="10.140625" style="78" customWidth="1"/>
    <col min="24" max="16384" width="10.5703125" style="78"/>
  </cols>
  <sheetData>
    <row r="1" spans="1:24" ht="18" customHeight="1">
      <c r="A1" s="73" t="s">
        <v>0</v>
      </c>
      <c r="B1" s="74"/>
      <c r="C1" s="74"/>
      <c r="D1" s="74"/>
      <c r="E1" s="75"/>
      <c r="F1" s="75"/>
      <c r="G1" s="75"/>
      <c r="H1" s="75"/>
      <c r="I1" s="75"/>
      <c r="J1" s="75"/>
      <c r="K1" s="75"/>
      <c r="L1" s="75"/>
      <c r="M1" s="75"/>
      <c r="N1" s="75"/>
      <c r="O1" s="76"/>
      <c r="P1" s="75"/>
      <c r="Q1" s="76"/>
      <c r="R1" s="76"/>
      <c r="S1" s="75"/>
      <c r="T1" s="75"/>
      <c r="U1" s="75"/>
      <c r="V1" s="77"/>
      <c r="W1" s="77"/>
    </row>
    <row r="2" spans="1:24" ht="18" customHeight="1">
      <c r="A2" s="74" t="s">
        <v>87</v>
      </c>
      <c r="B2" s="74"/>
      <c r="C2" s="74"/>
      <c r="D2" s="74"/>
      <c r="E2" s="75"/>
      <c r="F2" s="75"/>
      <c r="G2" s="75"/>
      <c r="H2" s="75"/>
      <c r="I2" s="75"/>
      <c r="J2" s="75"/>
      <c r="K2" s="75"/>
      <c r="L2" s="75"/>
      <c r="M2" s="75"/>
      <c r="N2" s="75"/>
      <c r="O2" s="76"/>
      <c r="P2" s="75"/>
      <c r="Q2" s="76"/>
      <c r="R2" s="74"/>
      <c r="S2" s="75"/>
      <c r="T2" s="75"/>
      <c r="U2" s="75"/>
      <c r="V2" s="75"/>
      <c r="W2" s="75"/>
    </row>
    <row r="3" spans="1:24" s="83" customFormat="1" ht="18" customHeight="1">
      <c r="A3" s="79" t="s">
        <v>148</v>
      </c>
      <c r="B3" s="79"/>
      <c r="C3" s="79"/>
      <c r="D3" s="79"/>
      <c r="E3" s="80"/>
      <c r="F3" s="80"/>
      <c r="G3" s="80"/>
      <c r="H3" s="80"/>
      <c r="I3" s="80"/>
      <c r="J3" s="80"/>
      <c r="K3" s="80"/>
      <c r="L3" s="80"/>
      <c r="M3" s="80"/>
      <c r="N3" s="80"/>
      <c r="O3" s="81"/>
      <c r="P3" s="80"/>
      <c r="Q3" s="81"/>
      <c r="R3" s="81"/>
      <c r="S3" s="80"/>
      <c r="T3" s="80"/>
      <c r="U3" s="80"/>
      <c r="V3" s="82"/>
      <c r="W3" s="82"/>
    </row>
    <row r="4" spans="1:24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</row>
    <row r="5" spans="1:24" s="84" customFormat="1">
      <c r="A5" s="98"/>
      <c r="B5" s="98"/>
      <c r="C5" s="98"/>
      <c r="D5" s="98"/>
      <c r="E5" s="240" t="s">
        <v>2</v>
      </c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</row>
    <row r="6" spans="1:24" s="84" customFormat="1">
      <c r="A6" s="98"/>
      <c r="B6" s="98"/>
      <c r="C6" s="98"/>
      <c r="D6" s="98"/>
      <c r="E6" s="241" t="s">
        <v>89</v>
      </c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41"/>
      <c r="R6" s="241"/>
      <c r="S6" s="241"/>
      <c r="T6" s="216"/>
      <c r="U6" s="216"/>
      <c r="V6" s="216"/>
      <c r="W6" s="216"/>
    </row>
    <row r="7" spans="1:24" s="84" customFormat="1">
      <c r="A7" s="98"/>
      <c r="B7" s="98"/>
      <c r="C7" s="98"/>
      <c r="D7" s="98"/>
      <c r="E7" s="13"/>
      <c r="F7" s="13"/>
      <c r="G7" s="13"/>
      <c r="H7" s="13"/>
      <c r="I7" s="13"/>
      <c r="J7" s="13"/>
      <c r="K7" s="13"/>
      <c r="L7" s="13"/>
      <c r="M7" s="13"/>
      <c r="N7" s="13"/>
      <c r="O7" s="242" t="s">
        <v>88</v>
      </c>
      <c r="P7" s="242"/>
      <c r="Q7" s="242"/>
      <c r="R7" s="13"/>
      <c r="S7" s="13"/>
      <c r="T7" s="216"/>
      <c r="U7" s="216"/>
      <c r="V7" s="216"/>
      <c r="W7" s="216"/>
    </row>
    <row r="8" spans="1:24" s="84" customFormat="1">
      <c r="A8" s="98"/>
      <c r="B8" s="98"/>
      <c r="C8" s="98"/>
      <c r="D8" s="98"/>
      <c r="E8" s="13"/>
      <c r="F8" s="13"/>
      <c r="G8" s="13"/>
      <c r="H8" s="13"/>
      <c r="I8" s="13"/>
      <c r="J8" s="13"/>
      <c r="K8" s="13"/>
      <c r="L8" s="13"/>
      <c r="M8" s="13"/>
      <c r="N8" s="13"/>
      <c r="O8" s="240" t="s">
        <v>55</v>
      </c>
      <c r="P8" s="240"/>
      <c r="Q8" s="240"/>
      <c r="R8" s="13"/>
      <c r="S8" s="13"/>
      <c r="T8" s="216"/>
      <c r="U8" s="216"/>
      <c r="V8" s="216"/>
      <c r="W8" s="216"/>
    </row>
    <row r="9" spans="1:24" s="84" customFormat="1">
      <c r="A9" s="98"/>
      <c r="B9" s="98"/>
      <c r="C9" s="98"/>
      <c r="D9" s="98"/>
      <c r="E9" s="13"/>
      <c r="F9" s="13"/>
      <c r="G9" s="13"/>
      <c r="H9" s="13"/>
      <c r="I9" s="13"/>
      <c r="J9" s="13"/>
      <c r="K9" s="13"/>
      <c r="L9" s="13"/>
      <c r="M9" s="13"/>
      <c r="N9" s="13"/>
      <c r="O9" s="104"/>
      <c r="P9" s="104"/>
      <c r="Q9" s="104" t="s">
        <v>128</v>
      </c>
      <c r="R9" s="13"/>
      <c r="S9" s="13"/>
      <c r="T9" s="216"/>
      <c r="U9" s="216"/>
      <c r="V9" s="216"/>
      <c r="W9" s="216"/>
    </row>
    <row r="10" spans="1:24" s="85" customFormat="1">
      <c r="I10" s="217"/>
      <c r="K10" s="239" t="s">
        <v>95</v>
      </c>
      <c r="L10" s="239"/>
      <c r="M10" s="239"/>
      <c r="N10" s="218"/>
      <c r="O10" s="104"/>
      <c r="P10" s="104"/>
      <c r="Q10" s="104" t="s">
        <v>129</v>
      </c>
      <c r="R10" s="218"/>
      <c r="S10" s="101"/>
      <c r="T10" s="218"/>
      <c r="U10" s="104"/>
      <c r="V10" s="218"/>
    </row>
    <row r="11" spans="1:24" s="85" customFormat="1">
      <c r="I11" s="217"/>
      <c r="K11" s="157" t="s">
        <v>100</v>
      </c>
      <c r="L11" s="158"/>
      <c r="M11" s="158"/>
      <c r="N11" s="218"/>
      <c r="O11" s="104"/>
      <c r="P11" s="104"/>
      <c r="Q11" s="104" t="s">
        <v>130</v>
      </c>
      <c r="R11" s="218"/>
      <c r="S11" s="104" t="s">
        <v>60</v>
      </c>
      <c r="T11" s="218"/>
      <c r="U11" s="219" t="s">
        <v>104</v>
      </c>
      <c r="V11" s="218"/>
    </row>
    <row r="12" spans="1:24" s="85" customFormat="1">
      <c r="E12" s="104" t="s">
        <v>61</v>
      </c>
      <c r="F12" s="104"/>
      <c r="G12" s="104" t="s">
        <v>62</v>
      </c>
      <c r="H12" s="104"/>
      <c r="I12" s="104" t="s">
        <v>58</v>
      </c>
      <c r="J12" s="104"/>
      <c r="K12" s="104" t="s">
        <v>101</v>
      </c>
      <c r="L12" s="104"/>
      <c r="M12" s="104"/>
      <c r="N12" s="104"/>
      <c r="O12" s="104" t="s">
        <v>131</v>
      </c>
      <c r="P12" s="104"/>
      <c r="Q12" s="104" t="s">
        <v>132</v>
      </c>
      <c r="R12" s="104"/>
      <c r="S12" s="104" t="s">
        <v>90</v>
      </c>
      <c r="T12" s="104"/>
      <c r="U12" s="104" t="s">
        <v>105</v>
      </c>
      <c r="V12" s="104"/>
      <c r="W12" s="104"/>
    </row>
    <row r="13" spans="1:24" s="85" customFormat="1">
      <c r="E13" s="220" t="s">
        <v>63</v>
      </c>
      <c r="F13" s="220"/>
      <c r="G13" s="217" t="s">
        <v>64</v>
      </c>
      <c r="H13" s="218"/>
      <c r="I13" s="217" t="s">
        <v>123</v>
      </c>
      <c r="J13" s="218"/>
      <c r="K13" s="217" t="s">
        <v>102</v>
      </c>
      <c r="L13" s="159"/>
      <c r="M13" s="160" t="s">
        <v>103</v>
      </c>
      <c r="N13" s="218"/>
      <c r="O13" s="104" t="s">
        <v>133</v>
      </c>
      <c r="P13" s="104"/>
      <c r="Q13" s="104" t="s">
        <v>134</v>
      </c>
      <c r="R13" s="218"/>
      <c r="S13" s="104" t="s">
        <v>91</v>
      </c>
      <c r="T13" s="218"/>
      <c r="U13" s="219" t="s">
        <v>106</v>
      </c>
      <c r="V13" s="218"/>
      <c r="W13" s="218" t="s">
        <v>59</v>
      </c>
    </row>
    <row r="14" spans="1:24" s="85" customFormat="1">
      <c r="C14" s="229" t="s">
        <v>4</v>
      </c>
      <c r="E14" s="175" t="s">
        <v>5</v>
      </c>
      <c r="F14" s="220"/>
      <c r="G14" s="175" t="s">
        <v>5</v>
      </c>
      <c r="H14" s="218"/>
      <c r="I14" s="175" t="s">
        <v>5</v>
      </c>
      <c r="J14" s="218"/>
      <c r="K14" s="161" t="str">
        <f>G14</f>
        <v>บาท</v>
      </c>
      <c r="L14" s="159"/>
      <c r="M14" s="161" t="str">
        <f>K14</f>
        <v>บาท</v>
      </c>
      <c r="N14" s="218"/>
      <c r="O14" s="175" t="s">
        <v>5</v>
      </c>
      <c r="P14" s="218"/>
      <c r="Q14" s="175" t="s">
        <v>5</v>
      </c>
      <c r="R14" s="218"/>
      <c r="S14" s="175" t="s">
        <v>5</v>
      </c>
      <c r="T14" s="218"/>
      <c r="U14" s="161" t="str">
        <f>S14</f>
        <v>บาท</v>
      </c>
      <c r="V14" s="218"/>
      <c r="W14" s="175" t="s">
        <v>5</v>
      </c>
    </row>
    <row r="15" spans="1:24" ht="6" customHeight="1"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2"/>
      <c r="S15" s="221"/>
      <c r="T15" s="221"/>
      <c r="U15" s="221"/>
      <c r="V15" s="222"/>
      <c r="W15" s="222"/>
    </row>
    <row r="16" spans="1:24" s="14" customFormat="1">
      <c r="A16" s="107" t="s">
        <v>150</v>
      </c>
      <c r="B16" s="107"/>
      <c r="C16" s="108"/>
      <c r="D16" s="107"/>
      <c r="E16" s="51">
        <v>200000000</v>
      </c>
      <c r="F16" s="51"/>
      <c r="G16" s="51">
        <v>331641290</v>
      </c>
      <c r="H16" s="51"/>
      <c r="I16" s="51">
        <v>25045423</v>
      </c>
      <c r="J16" s="51"/>
      <c r="K16" s="51">
        <v>6376578</v>
      </c>
      <c r="L16" s="51"/>
      <c r="M16" s="51">
        <v>122853323</v>
      </c>
      <c r="N16" s="51"/>
      <c r="O16" s="51">
        <v>1240860</v>
      </c>
      <c r="P16" s="51"/>
      <c r="Q16" s="51">
        <v>0</v>
      </c>
      <c r="R16" s="51"/>
      <c r="S16" s="115">
        <f>SUM(E16:Q16)</f>
        <v>687157474</v>
      </c>
      <c r="T16" s="51"/>
      <c r="U16" s="51">
        <v>0</v>
      </c>
      <c r="V16" s="51"/>
      <c r="W16" s="51">
        <v>687157474</v>
      </c>
      <c r="X16" s="86"/>
    </row>
    <row r="17" spans="1:24" s="14" customFormat="1">
      <c r="A17" s="223" t="s">
        <v>127</v>
      </c>
      <c r="B17" s="224"/>
      <c r="C17" s="3">
        <v>16</v>
      </c>
      <c r="D17" s="224"/>
      <c r="E17" s="51">
        <v>0</v>
      </c>
      <c r="F17" s="51"/>
      <c r="G17" s="51">
        <v>0</v>
      </c>
      <c r="H17" s="51"/>
      <c r="I17" s="51">
        <v>0</v>
      </c>
      <c r="J17" s="51"/>
      <c r="K17" s="51">
        <v>0</v>
      </c>
      <c r="L17" s="51"/>
      <c r="M17" s="51">
        <v>0</v>
      </c>
      <c r="N17" s="51"/>
      <c r="O17" s="51">
        <v>0</v>
      </c>
      <c r="P17" s="51"/>
      <c r="Q17" s="51">
        <v>0</v>
      </c>
      <c r="R17" s="51"/>
      <c r="S17" s="51">
        <v>0</v>
      </c>
      <c r="T17" s="51"/>
      <c r="U17" s="51">
        <v>3920000</v>
      </c>
      <c r="V17" s="51"/>
      <c r="W17" s="51">
        <v>3920000</v>
      </c>
      <c r="X17" s="86"/>
    </row>
    <row r="18" spans="1:24" s="14" customFormat="1">
      <c r="A18" s="78" t="s">
        <v>160</v>
      </c>
      <c r="B18" s="225"/>
      <c r="C18" s="58">
        <v>28</v>
      </c>
      <c r="D18" s="225"/>
      <c r="E18" s="51">
        <v>0</v>
      </c>
      <c r="F18" s="51"/>
      <c r="G18" s="51">
        <v>0</v>
      </c>
      <c r="H18" s="51"/>
      <c r="I18" s="51">
        <v>0</v>
      </c>
      <c r="J18" s="51"/>
      <c r="K18" s="51">
        <v>2514109</v>
      </c>
      <c r="L18" s="51"/>
      <c r="M18" s="51">
        <v>-2514109</v>
      </c>
      <c r="N18" s="51"/>
      <c r="O18" s="51">
        <v>0</v>
      </c>
      <c r="P18" s="51"/>
      <c r="Q18" s="51">
        <v>0</v>
      </c>
      <c r="R18" s="51"/>
      <c r="S18" s="51">
        <v>0</v>
      </c>
      <c r="T18" s="51"/>
      <c r="U18" s="51">
        <v>0</v>
      </c>
      <c r="V18" s="51"/>
      <c r="W18" s="51">
        <v>0</v>
      </c>
      <c r="X18" s="86"/>
    </row>
    <row r="19" spans="1:24" s="14" customFormat="1">
      <c r="A19" s="78" t="s">
        <v>66</v>
      </c>
      <c r="B19" s="225"/>
      <c r="C19" s="58">
        <v>33</v>
      </c>
      <c r="D19" s="225"/>
      <c r="E19" s="51">
        <v>0</v>
      </c>
      <c r="F19" s="51"/>
      <c r="G19" s="51">
        <v>0</v>
      </c>
      <c r="H19" s="51"/>
      <c r="I19" s="51">
        <v>0</v>
      </c>
      <c r="J19" s="51"/>
      <c r="K19" s="51">
        <v>0</v>
      </c>
      <c r="L19" s="51"/>
      <c r="M19" s="51">
        <v>-80000000</v>
      </c>
      <c r="N19" s="51"/>
      <c r="O19" s="51">
        <v>0</v>
      </c>
      <c r="P19" s="51"/>
      <c r="Q19" s="51">
        <v>0</v>
      </c>
      <c r="R19" s="51"/>
      <c r="S19" s="51">
        <f>SUM(E19:Q19)</f>
        <v>-80000000</v>
      </c>
      <c r="T19" s="51"/>
      <c r="U19" s="51">
        <v>0</v>
      </c>
      <c r="V19" s="51"/>
      <c r="W19" s="51">
        <v>-80000000</v>
      </c>
      <c r="X19" s="86"/>
    </row>
    <row r="20" spans="1:24" s="14" customFormat="1">
      <c r="A20" s="78" t="s">
        <v>159</v>
      </c>
      <c r="B20" s="107"/>
      <c r="C20" s="108"/>
      <c r="D20" s="107"/>
      <c r="E20" s="115">
        <v>0</v>
      </c>
      <c r="F20" s="51"/>
      <c r="G20" s="115">
        <v>0</v>
      </c>
      <c r="H20" s="51"/>
      <c r="I20" s="115">
        <v>0</v>
      </c>
      <c r="J20" s="51"/>
      <c r="K20" s="115">
        <v>0</v>
      </c>
      <c r="L20" s="51"/>
      <c r="M20" s="115">
        <v>48369064</v>
      </c>
      <c r="N20" s="51"/>
      <c r="O20" s="115">
        <v>-985736</v>
      </c>
      <c r="P20" s="51"/>
      <c r="Q20" s="115">
        <v>211879</v>
      </c>
      <c r="R20" s="51"/>
      <c r="S20" s="115">
        <f>SUM(E20:Q20)</f>
        <v>47595207</v>
      </c>
      <c r="T20" s="51"/>
      <c r="U20" s="115">
        <v>-1139684</v>
      </c>
      <c r="V20" s="51"/>
      <c r="W20" s="115">
        <v>46455523</v>
      </c>
      <c r="X20" s="65"/>
    </row>
    <row r="21" spans="1:24" ht="6" customHeight="1">
      <c r="C21" s="85"/>
      <c r="E21" s="221"/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2"/>
      <c r="S21" s="221"/>
      <c r="T21" s="221"/>
      <c r="U21" s="221"/>
      <c r="V21" s="222"/>
      <c r="W21" s="222"/>
    </row>
    <row r="22" spans="1:24" s="14" customFormat="1">
      <c r="A22" s="107" t="s">
        <v>107</v>
      </c>
      <c r="B22" s="107"/>
      <c r="C22" s="108"/>
      <c r="D22" s="107"/>
      <c r="E22" s="51">
        <f>SUM(E16:E20)</f>
        <v>200000000</v>
      </c>
      <c r="F22" s="51"/>
      <c r="G22" s="51">
        <f>SUM(G16:G20)</f>
        <v>331641290</v>
      </c>
      <c r="H22" s="51"/>
      <c r="I22" s="51">
        <f>SUM(I16:I20)</f>
        <v>25045423</v>
      </c>
      <c r="J22" s="51"/>
      <c r="K22" s="51">
        <f>SUM(K16:K20)</f>
        <v>8890687</v>
      </c>
      <c r="L22" s="51"/>
      <c r="M22" s="51">
        <f>SUM(M16:M20)</f>
        <v>88708278</v>
      </c>
      <c r="N22" s="51"/>
      <c r="O22" s="51">
        <f>SUM(O16:O20)</f>
        <v>255124</v>
      </c>
      <c r="P22" s="51"/>
      <c r="Q22" s="51">
        <f>SUM(Q16:Q20)</f>
        <v>211879</v>
      </c>
      <c r="R22" s="51"/>
      <c r="S22" s="51">
        <f>SUM(S16:S20)</f>
        <v>654752681</v>
      </c>
      <c r="T22" s="51"/>
      <c r="U22" s="51">
        <f>SUM(U16:U20)</f>
        <v>2780316</v>
      </c>
      <c r="V22" s="51"/>
      <c r="W22" s="51">
        <f>SUM(W16:W20)</f>
        <v>657532997</v>
      </c>
      <c r="X22" s="86"/>
    </row>
    <row r="23" spans="1:24">
      <c r="A23" s="78" t="s">
        <v>160</v>
      </c>
      <c r="B23" s="225"/>
      <c r="C23" s="58">
        <v>28</v>
      </c>
      <c r="D23" s="225"/>
      <c r="E23" s="51">
        <v>0</v>
      </c>
      <c r="F23" s="51"/>
      <c r="G23" s="51">
        <v>0</v>
      </c>
      <c r="H23" s="51"/>
      <c r="I23" s="51">
        <v>0</v>
      </c>
      <c r="J23" s="51"/>
      <c r="K23" s="51">
        <v>773304</v>
      </c>
      <c r="L23" s="51"/>
      <c r="M23" s="51">
        <v>-773304</v>
      </c>
      <c r="N23" s="51"/>
      <c r="O23" s="51">
        <v>0</v>
      </c>
      <c r="P23" s="51"/>
      <c r="Q23" s="51">
        <v>0</v>
      </c>
      <c r="R23" s="51"/>
      <c r="S23" s="51">
        <v>0</v>
      </c>
      <c r="T23" s="51"/>
      <c r="U23" s="51">
        <v>0</v>
      </c>
      <c r="V23" s="51"/>
      <c r="W23" s="51">
        <v>0</v>
      </c>
    </row>
    <row r="24" spans="1:24">
      <c r="A24" s="223" t="s">
        <v>66</v>
      </c>
      <c r="B24" s="224"/>
      <c r="C24" s="58">
        <v>33</v>
      </c>
      <c r="D24" s="224"/>
      <c r="E24" s="51">
        <v>0</v>
      </c>
      <c r="F24" s="51"/>
      <c r="G24" s="51">
        <v>0</v>
      </c>
      <c r="H24" s="51"/>
      <c r="I24" s="51">
        <v>0</v>
      </c>
      <c r="J24" s="51"/>
      <c r="K24" s="51" t="s">
        <v>185</v>
      </c>
      <c r="L24" s="51"/>
      <c r="M24" s="51">
        <v>-36000000</v>
      </c>
      <c r="N24" s="51"/>
      <c r="O24" s="51">
        <v>0</v>
      </c>
      <c r="P24" s="51"/>
      <c r="Q24" s="51">
        <v>0</v>
      </c>
      <c r="R24" s="51"/>
      <c r="S24" s="51">
        <f>SUM(E24:Q24)</f>
        <v>-36000000</v>
      </c>
      <c r="T24" s="51"/>
      <c r="U24" s="51">
        <v>0</v>
      </c>
      <c r="V24" s="51"/>
      <c r="W24" s="51">
        <v>-36000000</v>
      </c>
    </row>
    <row r="25" spans="1:24">
      <c r="A25" s="78" t="s">
        <v>159</v>
      </c>
      <c r="B25" s="107"/>
      <c r="C25" s="108"/>
      <c r="D25" s="107"/>
      <c r="E25" s="115">
        <v>0</v>
      </c>
      <c r="F25" s="51"/>
      <c r="G25" s="115">
        <v>0</v>
      </c>
      <c r="H25" s="51"/>
      <c r="I25" s="115">
        <v>0</v>
      </c>
      <c r="J25" s="51"/>
      <c r="K25" s="115" t="s">
        <v>185</v>
      </c>
      <c r="L25" s="51"/>
      <c r="M25" s="115">
        <v>19384955</v>
      </c>
      <c r="N25" s="51"/>
      <c r="O25" s="115">
        <v>-175266</v>
      </c>
      <c r="P25" s="51"/>
      <c r="Q25" s="115">
        <v>0</v>
      </c>
      <c r="R25" s="51"/>
      <c r="S25" s="115">
        <f>SUM(E25:Q25)</f>
        <v>19209689</v>
      </c>
      <c r="T25" s="51"/>
      <c r="U25" s="115">
        <v>-2518186</v>
      </c>
      <c r="V25" s="51"/>
      <c r="W25" s="115">
        <f>SUM(S25:U25)</f>
        <v>16691503</v>
      </c>
    </row>
    <row r="26" spans="1:24" ht="6" customHeight="1">
      <c r="C26" s="85"/>
      <c r="E26" s="221"/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2"/>
      <c r="S26" s="221"/>
      <c r="T26" s="221"/>
      <c r="U26" s="221"/>
      <c r="V26" s="222"/>
      <c r="W26" s="222"/>
    </row>
    <row r="27" spans="1:24" ht="18.75" thickBot="1">
      <c r="A27" s="107" t="s">
        <v>151</v>
      </c>
      <c r="B27" s="107"/>
      <c r="C27" s="108"/>
      <c r="D27" s="107"/>
      <c r="E27" s="117">
        <f>SUM(E22:E26)</f>
        <v>200000000</v>
      </c>
      <c r="F27" s="51"/>
      <c r="G27" s="117">
        <f>SUM(G22:G26)</f>
        <v>331641290</v>
      </c>
      <c r="H27" s="51"/>
      <c r="I27" s="117">
        <f>SUM(I22:I26)</f>
        <v>25045423</v>
      </c>
      <c r="J27" s="51"/>
      <c r="K27" s="117">
        <f>SUM(K22:K26)</f>
        <v>9663991</v>
      </c>
      <c r="L27" s="51"/>
      <c r="M27" s="117">
        <f>SUM(M22:M26)</f>
        <v>71319929</v>
      </c>
      <c r="N27" s="51"/>
      <c r="O27" s="117">
        <f>SUM(O22:O26)</f>
        <v>79858</v>
      </c>
      <c r="P27" s="51"/>
      <c r="Q27" s="117">
        <f>SUM(Q22:Q26)</f>
        <v>211879</v>
      </c>
      <c r="R27" s="51"/>
      <c r="S27" s="117">
        <f>SUM(S22:S26)</f>
        <v>637962370</v>
      </c>
      <c r="T27" s="51"/>
      <c r="U27" s="117">
        <f>SUM(U22:U26)</f>
        <v>262130</v>
      </c>
      <c r="V27" s="51"/>
      <c r="W27" s="117">
        <f>SUM(W22:W26)</f>
        <v>638224500</v>
      </c>
    </row>
    <row r="28" spans="1:24" ht="18.75" thickTop="1">
      <c r="A28" s="107"/>
      <c r="B28" s="107"/>
      <c r="C28" s="108"/>
      <c r="D28" s="107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</row>
    <row r="29" spans="1:24">
      <c r="A29" s="107"/>
      <c r="B29" s="107"/>
      <c r="C29" s="108"/>
      <c r="D29" s="107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</row>
    <row r="30" spans="1:24">
      <c r="A30" s="107"/>
      <c r="B30" s="107"/>
      <c r="C30" s="108"/>
      <c r="D30" s="107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</row>
    <row r="31" spans="1:24" s="14" customFormat="1" ht="14.25" customHeight="1">
      <c r="A31" s="46"/>
      <c r="B31" s="215"/>
      <c r="C31" s="228"/>
      <c r="D31" s="87"/>
      <c r="E31" s="87"/>
      <c r="F31" s="87"/>
      <c r="G31" s="87"/>
      <c r="H31" s="88"/>
      <c r="J31" s="88"/>
      <c r="K31" s="88"/>
      <c r="L31" s="88"/>
      <c r="M31" s="23"/>
    </row>
    <row r="32" spans="1:24">
      <c r="A32" s="90" t="str">
        <f>'9-10'!A96</f>
        <v>หมายเหตุประกอบงบการเงินรวมและงบการเงินเฉพาะกิจการเป็นส่วนหนึ่งของงบการเงินนี้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</row>
  </sheetData>
  <mergeCells count="5">
    <mergeCell ref="K10:M10"/>
    <mergeCell ref="E5:W5"/>
    <mergeCell ref="E6:S6"/>
    <mergeCell ref="O7:Q7"/>
    <mergeCell ref="O8:Q8"/>
  </mergeCells>
  <pageMargins left="0.5" right="0.5" top="0.5" bottom="0.6" header="0.49" footer="0.4"/>
  <pageSetup paperSize="9" firstPageNumber="11" orientation="landscape" useFirstPageNumber="1" horizontalDpi="1200" verticalDpi="1200" r:id="rId1"/>
  <headerFooter>
    <oddFooter>&amp;R&amp;"Angsana New,Regular"&amp;12&amp;P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opLeftCell="A7" zoomScaleNormal="100" zoomScaleSheetLayoutView="115" workbookViewId="0">
      <selection activeCell="S23" sqref="S23"/>
    </sheetView>
  </sheetViews>
  <sheetFormatPr defaultColWidth="10.5703125" defaultRowHeight="18"/>
  <cols>
    <col min="1" max="1" width="1.5703125" style="78" customWidth="1"/>
    <col min="2" max="2" width="38.5703125" style="78" customWidth="1"/>
    <col min="3" max="3" width="7" style="78" customWidth="1"/>
    <col min="4" max="4" width="0.5703125" style="78" customWidth="1"/>
    <col min="5" max="5" width="9.42578125" style="113" customWidth="1"/>
    <col min="6" max="6" width="0.5703125" style="113" customWidth="1"/>
    <col min="7" max="7" width="9.42578125" style="113" customWidth="1"/>
    <col min="8" max="8" width="0.5703125" style="113" customWidth="1"/>
    <col min="9" max="9" width="11.42578125" style="113" customWidth="1"/>
    <col min="10" max="10" width="0.5703125" style="113" customWidth="1"/>
    <col min="11" max="11" width="9.42578125" style="113" customWidth="1"/>
    <col min="12" max="12" width="0.5703125" style="113" customWidth="1"/>
    <col min="13" max="13" width="10.85546875" style="113" customWidth="1"/>
    <col min="14" max="14" width="0.5703125" style="113" customWidth="1"/>
    <col min="15" max="15" width="12.42578125" style="113" customWidth="1"/>
    <col min="16" max="16" width="0.5703125" style="113" customWidth="1"/>
    <col min="17" max="17" width="12.42578125" style="113" customWidth="1"/>
    <col min="18" max="18" width="0.5703125" style="113" customWidth="1"/>
    <col min="19" max="19" width="10.5703125" style="37" customWidth="1"/>
    <col min="20" max="20" width="11.42578125" style="83" customWidth="1"/>
    <col min="21" max="16384" width="10.5703125" style="78"/>
  </cols>
  <sheetData>
    <row r="1" spans="1:23" ht="18" customHeight="1">
      <c r="A1" s="73" t="s">
        <v>0</v>
      </c>
      <c r="B1" s="74"/>
      <c r="C1" s="74"/>
      <c r="D1" s="74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2"/>
      <c r="T1" s="93"/>
    </row>
    <row r="2" spans="1:23" ht="18" customHeight="1">
      <c r="A2" s="74" t="s">
        <v>196</v>
      </c>
      <c r="B2" s="74"/>
      <c r="C2" s="74"/>
      <c r="D2" s="74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4"/>
      <c r="T2" s="95"/>
    </row>
    <row r="3" spans="1:23" s="83" customFormat="1" ht="18" customHeight="1">
      <c r="A3" s="79" t="s">
        <v>148</v>
      </c>
      <c r="B3" s="79"/>
      <c r="C3" s="79"/>
      <c r="D3" s="79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3"/>
    </row>
    <row r="4" spans="1:23" ht="18" customHeight="1">
      <c r="A4" s="75"/>
      <c r="B4" s="75"/>
      <c r="C4" s="75"/>
      <c r="D4" s="75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5"/>
    </row>
    <row r="5" spans="1:23" s="84" customFormat="1" ht="18" customHeight="1">
      <c r="A5" s="98"/>
      <c r="B5" s="98"/>
      <c r="C5" s="98"/>
      <c r="D5" s="98"/>
      <c r="E5" s="244" t="s">
        <v>82</v>
      </c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99"/>
    </row>
    <row r="6" spans="1:23" s="84" customFormat="1" ht="18" customHeight="1">
      <c r="A6" s="98"/>
      <c r="B6" s="98"/>
      <c r="C6" s="98"/>
      <c r="D6" s="98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242" t="s">
        <v>88</v>
      </c>
      <c r="P6" s="242"/>
      <c r="Q6" s="242"/>
      <c r="R6" s="103"/>
      <c r="S6" s="103"/>
      <c r="T6" s="99"/>
    </row>
    <row r="7" spans="1:23" s="84" customFormat="1" ht="18" customHeight="1">
      <c r="A7" s="98"/>
      <c r="B7" s="98"/>
      <c r="C7" s="98"/>
      <c r="D7" s="98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240" t="s">
        <v>55</v>
      </c>
      <c r="P7" s="240"/>
      <c r="Q7" s="240"/>
      <c r="R7" s="103"/>
      <c r="S7" s="103"/>
      <c r="T7" s="99"/>
    </row>
    <row r="8" spans="1:23" s="84" customFormat="1" ht="18" customHeight="1">
      <c r="A8" s="98"/>
      <c r="B8" s="98"/>
      <c r="C8" s="98"/>
      <c r="D8" s="98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4"/>
      <c r="P8" s="103"/>
      <c r="Q8" s="104" t="s">
        <v>128</v>
      </c>
      <c r="R8" s="103"/>
      <c r="S8" s="103"/>
      <c r="T8" s="99"/>
    </row>
    <row r="9" spans="1:23" s="85" customFormat="1" ht="18" customHeight="1">
      <c r="E9" s="100"/>
      <c r="F9" s="100"/>
      <c r="G9" s="100"/>
      <c r="H9" s="100"/>
      <c r="I9" s="101"/>
      <c r="J9" s="100"/>
      <c r="K9" s="239" t="s">
        <v>95</v>
      </c>
      <c r="L9" s="239"/>
      <c r="M9" s="239"/>
      <c r="N9" s="100"/>
      <c r="O9" s="104"/>
      <c r="P9" s="100"/>
      <c r="Q9" s="104" t="s">
        <v>129</v>
      </c>
      <c r="R9" s="100"/>
      <c r="S9" s="101"/>
      <c r="T9" s="102"/>
    </row>
    <row r="10" spans="1:23" s="85" customFormat="1" ht="18" customHeight="1">
      <c r="E10" s="100"/>
      <c r="F10" s="100"/>
      <c r="G10" s="100"/>
      <c r="H10" s="100"/>
      <c r="I10" s="101"/>
      <c r="J10" s="100"/>
      <c r="K10" s="157" t="s">
        <v>100</v>
      </c>
      <c r="L10" s="100"/>
      <c r="M10" s="158"/>
      <c r="N10" s="100"/>
      <c r="O10" s="104"/>
      <c r="P10" s="100"/>
      <c r="Q10" s="104" t="s">
        <v>130</v>
      </c>
      <c r="R10" s="100"/>
      <c r="S10" s="101"/>
      <c r="T10" s="102"/>
    </row>
    <row r="11" spans="1:23" s="85" customFormat="1" ht="18" customHeight="1">
      <c r="E11" s="101" t="s">
        <v>61</v>
      </c>
      <c r="F11" s="101"/>
      <c r="G11" s="104" t="s">
        <v>62</v>
      </c>
      <c r="H11" s="101"/>
      <c r="I11" s="104" t="s">
        <v>58</v>
      </c>
      <c r="J11" s="101"/>
      <c r="K11" s="159" t="s">
        <v>101</v>
      </c>
      <c r="L11" s="101"/>
      <c r="M11" s="160"/>
      <c r="N11" s="101"/>
      <c r="O11" s="104" t="s">
        <v>131</v>
      </c>
      <c r="P11" s="101"/>
      <c r="Q11" s="104" t="s">
        <v>132</v>
      </c>
      <c r="R11" s="101"/>
      <c r="S11" s="101"/>
      <c r="T11" s="102"/>
    </row>
    <row r="12" spans="1:23" s="85" customFormat="1" ht="18" customHeight="1">
      <c r="E12" s="100" t="s">
        <v>63</v>
      </c>
      <c r="F12" s="100"/>
      <c r="G12" s="104" t="s">
        <v>64</v>
      </c>
      <c r="H12" s="100"/>
      <c r="I12" s="104" t="s">
        <v>123</v>
      </c>
      <c r="J12" s="100"/>
      <c r="K12" s="159" t="s">
        <v>102</v>
      </c>
      <c r="L12" s="100"/>
      <c r="M12" s="160" t="s">
        <v>103</v>
      </c>
      <c r="N12" s="100"/>
      <c r="O12" s="104" t="s">
        <v>133</v>
      </c>
      <c r="P12" s="100"/>
      <c r="Q12" s="104" t="s">
        <v>134</v>
      </c>
      <c r="R12" s="100"/>
      <c r="S12" s="104" t="s">
        <v>59</v>
      </c>
      <c r="T12" s="34"/>
      <c r="U12" s="34"/>
      <c r="V12" s="34"/>
      <c r="W12" s="83"/>
    </row>
    <row r="13" spans="1:23" s="85" customFormat="1" ht="18" customHeight="1">
      <c r="C13" s="105" t="s">
        <v>4</v>
      </c>
      <c r="E13" s="106" t="s">
        <v>5</v>
      </c>
      <c r="F13" s="100"/>
      <c r="G13" s="106" t="s">
        <v>5</v>
      </c>
      <c r="H13" s="100"/>
      <c r="I13" s="106" t="s">
        <v>5</v>
      </c>
      <c r="J13" s="100"/>
      <c r="K13" s="161" t="str">
        <f>G13</f>
        <v>บาท</v>
      </c>
      <c r="L13" s="100"/>
      <c r="M13" s="161" t="str">
        <f>K13</f>
        <v>บาท</v>
      </c>
      <c r="N13" s="100"/>
      <c r="O13" s="175" t="s">
        <v>5</v>
      </c>
      <c r="P13" s="100"/>
      <c r="Q13" s="175" t="s">
        <v>5</v>
      </c>
      <c r="R13" s="100"/>
      <c r="S13" s="106" t="s">
        <v>5</v>
      </c>
      <c r="T13" s="34"/>
      <c r="U13" s="34"/>
      <c r="V13" s="34"/>
      <c r="W13" s="83"/>
    </row>
    <row r="14" spans="1:23" ht="9.9499999999999993" customHeight="1"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</row>
    <row r="15" spans="1:23" s="112" customFormat="1">
      <c r="A15" s="107" t="str">
        <f>'11'!A16</f>
        <v>ยอดคงเหลือ ณ ต้นปี พ.ศ. 2559</v>
      </c>
      <c r="B15" s="107"/>
      <c r="C15" s="108"/>
      <c r="D15" s="107"/>
      <c r="E15" s="109">
        <v>200000000</v>
      </c>
      <c r="F15" s="109"/>
      <c r="G15" s="109">
        <v>331641290</v>
      </c>
      <c r="H15" s="109"/>
      <c r="I15" s="109">
        <v>27974757</v>
      </c>
      <c r="J15" s="109"/>
      <c r="K15" s="109">
        <v>6376578</v>
      </c>
      <c r="L15" s="109"/>
      <c r="M15" s="109">
        <v>113551296</v>
      </c>
      <c r="N15" s="109"/>
      <c r="O15" s="109">
        <v>1165419</v>
      </c>
      <c r="P15" s="109"/>
      <c r="Q15" s="109">
        <v>0</v>
      </c>
      <c r="R15" s="109"/>
      <c r="S15" s="110">
        <v>680709340</v>
      </c>
      <c r="T15" s="111"/>
    </row>
    <row r="16" spans="1:23" s="112" customFormat="1">
      <c r="A16" s="78" t="s">
        <v>160</v>
      </c>
      <c r="B16" s="78"/>
      <c r="C16" s="3">
        <v>28</v>
      </c>
      <c r="D16" s="78"/>
      <c r="E16" s="109">
        <v>0</v>
      </c>
      <c r="F16" s="109"/>
      <c r="G16" s="109">
        <v>0</v>
      </c>
      <c r="H16" s="109"/>
      <c r="I16" s="113">
        <v>0</v>
      </c>
      <c r="J16" s="109">
        <v>0</v>
      </c>
      <c r="K16" s="109">
        <v>2514109</v>
      </c>
      <c r="L16" s="109"/>
      <c r="M16" s="109">
        <v>-2514109</v>
      </c>
      <c r="N16" s="109"/>
      <c r="O16" s="109">
        <v>0</v>
      </c>
      <c r="P16" s="109"/>
      <c r="Q16" s="109">
        <v>0</v>
      </c>
      <c r="R16" s="109"/>
      <c r="S16" s="110">
        <v>0</v>
      </c>
      <c r="T16" s="111"/>
    </row>
    <row r="17" spans="1:20" s="112" customFormat="1">
      <c r="A17" s="78" t="s">
        <v>66</v>
      </c>
      <c r="B17" s="78"/>
      <c r="C17" s="58">
        <v>33</v>
      </c>
      <c r="D17" s="78"/>
      <c r="E17" s="109">
        <v>0</v>
      </c>
      <c r="F17" s="109"/>
      <c r="G17" s="109">
        <v>0</v>
      </c>
      <c r="H17" s="109"/>
      <c r="I17" s="109">
        <v>0</v>
      </c>
      <c r="J17" s="109"/>
      <c r="K17" s="109">
        <v>0</v>
      </c>
      <c r="L17" s="109"/>
      <c r="M17" s="109">
        <v>-80000000</v>
      </c>
      <c r="N17" s="109"/>
      <c r="O17" s="109">
        <v>0</v>
      </c>
      <c r="P17" s="109"/>
      <c r="Q17" s="109">
        <v>0</v>
      </c>
      <c r="R17" s="109"/>
      <c r="S17" s="110">
        <v>-80000000</v>
      </c>
      <c r="T17" s="111"/>
    </row>
    <row r="18" spans="1:20" s="112" customFormat="1">
      <c r="A18" s="78" t="str">
        <f>'11'!A20</f>
        <v>กำไร(ขาดทุน)เบ็ดเสร็จรวมสำหรับปี</v>
      </c>
      <c r="B18" s="78"/>
      <c r="C18" s="78"/>
      <c r="D18" s="78"/>
      <c r="E18" s="114">
        <v>0</v>
      </c>
      <c r="F18" s="109"/>
      <c r="G18" s="114">
        <v>0</v>
      </c>
      <c r="H18" s="109"/>
      <c r="I18" s="114">
        <v>0</v>
      </c>
      <c r="J18" s="109">
        <v>0</v>
      </c>
      <c r="K18" s="114">
        <v>0</v>
      </c>
      <c r="L18" s="109"/>
      <c r="M18" s="114">
        <v>50282189</v>
      </c>
      <c r="N18" s="109"/>
      <c r="O18" s="114">
        <v>-1104809</v>
      </c>
      <c r="P18" s="109"/>
      <c r="Q18" s="114">
        <v>428299</v>
      </c>
      <c r="R18" s="109"/>
      <c r="S18" s="115">
        <v>49605679</v>
      </c>
      <c r="T18" s="116"/>
    </row>
    <row r="19" spans="1:20" s="112" customFormat="1" ht="9.9499999999999993" customHeight="1">
      <c r="A19" s="78"/>
      <c r="B19" s="78"/>
      <c r="C19" s="78"/>
      <c r="D19" s="78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116"/>
    </row>
    <row r="20" spans="1:20" s="112" customFormat="1">
      <c r="A20" s="162" t="str">
        <f>'11'!A22</f>
        <v>ยอดคงเหลือ ณ สิ้นปี พ.ศ. 2559</v>
      </c>
      <c r="B20" s="107"/>
      <c r="C20" s="107"/>
      <c r="D20" s="107"/>
      <c r="E20" s="51">
        <f>SUM(E15:E18)</f>
        <v>200000000</v>
      </c>
      <c r="F20" s="51"/>
      <c r="G20" s="51">
        <f>SUM(G15:G18)</f>
        <v>331641290</v>
      </c>
      <c r="H20" s="51"/>
      <c r="I20" s="51">
        <f>SUM(I15:I18)</f>
        <v>27974757</v>
      </c>
      <c r="J20" s="51"/>
      <c r="K20" s="51">
        <f>SUM(K15:K18)</f>
        <v>8890687</v>
      </c>
      <c r="L20" s="51"/>
      <c r="M20" s="51">
        <f>SUM(M15:M18)</f>
        <v>81319376</v>
      </c>
      <c r="N20" s="51"/>
      <c r="O20" s="51">
        <f>SUM(O15:O18)</f>
        <v>60610</v>
      </c>
      <c r="P20" s="51"/>
      <c r="Q20" s="51">
        <f>SUM(Q15:Q18)</f>
        <v>428299</v>
      </c>
      <c r="R20" s="51"/>
      <c r="S20" s="51">
        <f>SUM(S15:S18)</f>
        <v>650315019</v>
      </c>
      <c r="T20" s="111"/>
    </row>
    <row r="21" spans="1:20">
      <c r="A21" s="78" t="str">
        <f>'11'!A23</f>
        <v>ทุนสำรองตามกฎหมาย</v>
      </c>
      <c r="C21" s="58">
        <v>28</v>
      </c>
      <c r="E21" s="109">
        <v>0</v>
      </c>
      <c r="F21" s="109"/>
      <c r="G21" s="109">
        <v>0</v>
      </c>
      <c r="H21" s="109"/>
      <c r="I21" s="109">
        <v>0</v>
      </c>
      <c r="J21" s="109"/>
      <c r="K21" s="109">
        <v>773304</v>
      </c>
      <c r="L21" s="109"/>
      <c r="M21" s="109">
        <v>-773304</v>
      </c>
      <c r="N21" s="109"/>
      <c r="O21" s="109">
        <v>0</v>
      </c>
      <c r="P21" s="109"/>
      <c r="Q21" s="109">
        <v>0</v>
      </c>
      <c r="R21" s="109"/>
      <c r="S21" s="110">
        <v>0</v>
      </c>
    </row>
    <row r="22" spans="1:20">
      <c r="A22" s="78" t="str">
        <f>'11'!A24</f>
        <v>เงินปันผล</v>
      </c>
      <c r="C22" s="3">
        <v>33</v>
      </c>
      <c r="E22" s="109">
        <v>0</v>
      </c>
      <c r="F22" s="109"/>
      <c r="G22" s="109">
        <v>0</v>
      </c>
      <c r="H22" s="109"/>
      <c r="I22" s="109">
        <v>0</v>
      </c>
      <c r="J22" s="109"/>
      <c r="K22" s="109">
        <v>0</v>
      </c>
      <c r="L22" s="109"/>
      <c r="M22" s="109">
        <v>-36000000</v>
      </c>
      <c r="N22" s="109"/>
      <c r="O22" s="109">
        <v>0</v>
      </c>
      <c r="P22" s="109"/>
      <c r="Q22" s="109">
        <v>0</v>
      </c>
      <c r="R22" s="109"/>
      <c r="S22" s="110">
        <v>-36000000</v>
      </c>
    </row>
    <row r="23" spans="1:20">
      <c r="A23" s="78" t="s">
        <v>56</v>
      </c>
      <c r="E23" s="114">
        <v>0</v>
      </c>
      <c r="F23" s="109"/>
      <c r="G23" s="114">
        <v>0</v>
      </c>
      <c r="H23" s="109"/>
      <c r="I23" s="114">
        <v>0</v>
      </c>
      <c r="J23" s="109"/>
      <c r="K23" s="114">
        <v>0</v>
      </c>
      <c r="L23" s="109"/>
      <c r="M23" s="114">
        <v>15466068</v>
      </c>
      <c r="N23" s="109"/>
      <c r="O23" s="114">
        <v>3006</v>
      </c>
      <c r="P23" s="109"/>
      <c r="Q23" s="114">
        <v>0</v>
      </c>
      <c r="R23" s="109"/>
      <c r="S23" s="115">
        <f>SUM(E23:Q23)</f>
        <v>15469074</v>
      </c>
    </row>
    <row r="24" spans="1:20" ht="9.9499999999999993" customHeight="1"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</row>
    <row r="25" spans="1:20" ht="18.75" thickBot="1">
      <c r="A25" s="163" t="str">
        <f>'11'!A27</f>
        <v>ยอดคงเหลือ ณ สิ้นปี พ.ศ. 2560</v>
      </c>
      <c r="B25" s="107"/>
      <c r="C25" s="107"/>
      <c r="D25" s="107"/>
      <c r="E25" s="117">
        <f>SUM(E20:E23)</f>
        <v>200000000</v>
      </c>
      <c r="F25" s="51"/>
      <c r="G25" s="117">
        <f>SUM(G20:G23)</f>
        <v>331641290</v>
      </c>
      <c r="H25" s="51"/>
      <c r="I25" s="117">
        <f>SUM(I20:I23)</f>
        <v>27974757</v>
      </c>
      <c r="J25" s="51"/>
      <c r="K25" s="117">
        <f>SUM(K20:K23)</f>
        <v>9663991</v>
      </c>
      <c r="L25" s="51"/>
      <c r="M25" s="117">
        <f>SUM(M20:M23)</f>
        <v>60012140</v>
      </c>
      <c r="N25" s="51"/>
      <c r="O25" s="117">
        <f>SUM(O20:O23)</f>
        <v>63616</v>
      </c>
      <c r="P25" s="51"/>
      <c r="Q25" s="117">
        <f>SUM(Q20:Q23)</f>
        <v>428299</v>
      </c>
      <c r="R25" s="51"/>
      <c r="S25" s="117">
        <f>SUM(S20:S23)</f>
        <v>629784093</v>
      </c>
    </row>
    <row r="26" spans="1:20" ht="18.75" thickTop="1">
      <c r="A26" s="163"/>
      <c r="B26" s="107"/>
      <c r="C26" s="107"/>
      <c r="D26" s="107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</row>
    <row r="27" spans="1:20">
      <c r="A27" s="163"/>
      <c r="B27" s="107"/>
      <c r="C27" s="107"/>
      <c r="D27" s="107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</row>
    <row r="28" spans="1:20">
      <c r="A28" s="163"/>
      <c r="B28" s="107"/>
      <c r="C28" s="107"/>
      <c r="D28" s="107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</row>
    <row r="29" spans="1:20">
      <c r="A29" s="163"/>
      <c r="B29" s="107"/>
      <c r="C29" s="107"/>
      <c r="D29" s="107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</row>
    <row r="30" spans="1:20">
      <c r="A30" s="163"/>
      <c r="B30" s="107"/>
      <c r="C30" s="107"/>
      <c r="D30" s="107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</row>
    <row r="31" spans="1:20" ht="3.75" customHeight="1">
      <c r="A31" s="89"/>
      <c r="B31" s="107"/>
      <c r="C31" s="107"/>
      <c r="D31" s="107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</row>
    <row r="32" spans="1:20">
      <c r="A32" s="243" t="str">
        <f>'11'!A32</f>
        <v>หมายเหตุประกอบงบการเงินรวมและงบการเงินเฉพาะกิจการเป็นส่วนหนึ่งของงบการเงินนี้</v>
      </c>
      <c r="B32" s="243"/>
      <c r="C32" s="243"/>
      <c r="D32" s="243"/>
      <c r="E32" s="243"/>
      <c r="F32" s="243"/>
      <c r="G32" s="243"/>
      <c r="H32" s="243"/>
      <c r="I32" s="243"/>
      <c r="J32" s="243"/>
      <c r="K32" s="243"/>
      <c r="L32" s="243"/>
      <c r="M32" s="243"/>
      <c r="N32" s="243"/>
      <c r="O32" s="243"/>
      <c r="P32" s="243"/>
      <c r="Q32" s="243"/>
      <c r="R32" s="243"/>
      <c r="S32" s="243"/>
      <c r="T32" s="118"/>
    </row>
  </sheetData>
  <mergeCells count="5">
    <mergeCell ref="A32:S32"/>
    <mergeCell ref="K9:M9"/>
    <mergeCell ref="E5:S5"/>
    <mergeCell ref="O6:Q6"/>
    <mergeCell ref="O7:Q7"/>
  </mergeCells>
  <pageMargins left="0.5" right="0.5" top="0.5" bottom="0.6" header="0.49" footer="0.4"/>
  <pageSetup paperSize="9" firstPageNumber="12" orientation="landscape" useFirstPageNumber="1" horizontalDpi="1200" verticalDpi="1200" r:id="rId1"/>
  <headerFooter>
    <oddFooter>&amp;R&amp;"Angsana New,Regular"&amp;12&amp;P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"/>
  <sheetViews>
    <sheetView tabSelected="1" topLeftCell="A22" zoomScaleNormal="100" zoomScaleSheetLayoutView="115" workbookViewId="0">
      <selection activeCell="H30" sqref="H30"/>
    </sheetView>
  </sheetViews>
  <sheetFormatPr defaultColWidth="9.140625" defaultRowHeight="18"/>
  <cols>
    <col min="1" max="1" width="43" style="14" customWidth="1"/>
    <col min="2" max="2" width="6.85546875" style="126" customWidth="1"/>
    <col min="3" max="3" width="0.85546875" style="126" customWidth="1"/>
    <col min="4" max="4" width="9.5703125" style="127" customWidth="1"/>
    <col min="5" max="5" width="0.85546875" style="129" customWidth="1"/>
    <col min="6" max="6" width="9.5703125" style="127" customWidth="1"/>
    <col min="7" max="7" width="0.85546875" style="129" customWidth="1"/>
    <col min="8" max="8" width="9.5703125" style="129" customWidth="1"/>
    <col min="9" max="9" width="0.85546875" style="129" customWidth="1"/>
    <col min="10" max="10" width="9.5703125" style="129" customWidth="1"/>
    <col min="11" max="11" width="12.42578125" style="23" bestFit="1" customWidth="1"/>
    <col min="12" max="12" width="10.42578125" style="14" bestFit="1" customWidth="1"/>
    <col min="13" max="16384" width="9.140625" style="14"/>
  </cols>
  <sheetData>
    <row r="1" spans="1:14" ht="18" customHeight="1">
      <c r="A1" s="71" t="s">
        <v>0</v>
      </c>
      <c r="B1" s="119"/>
      <c r="C1" s="119"/>
      <c r="D1" s="120"/>
      <c r="E1" s="121"/>
      <c r="F1" s="120"/>
      <c r="G1" s="121"/>
      <c r="H1" s="121"/>
      <c r="I1" s="121"/>
      <c r="J1" s="121"/>
    </row>
    <row r="2" spans="1:14" ht="18" customHeight="1">
      <c r="A2" s="1" t="s">
        <v>67</v>
      </c>
      <c r="B2" s="119"/>
      <c r="C2" s="119"/>
      <c r="D2" s="120"/>
      <c r="E2" s="121"/>
      <c r="F2" s="120"/>
      <c r="G2" s="121"/>
      <c r="H2" s="121"/>
      <c r="I2" s="121"/>
      <c r="J2" s="121"/>
    </row>
    <row r="3" spans="1:14" ht="18" customHeight="1">
      <c r="A3" s="122" t="s">
        <v>148</v>
      </c>
      <c r="B3" s="123"/>
      <c r="C3" s="123"/>
      <c r="D3" s="232"/>
      <c r="E3" s="124"/>
      <c r="F3" s="232"/>
      <c r="G3" s="124"/>
      <c r="H3" s="124"/>
      <c r="I3" s="124"/>
      <c r="J3" s="124"/>
    </row>
    <row r="4" spans="1:14" ht="18.75" customHeight="1">
      <c r="A4" s="125"/>
      <c r="E4" s="128"/>
      <c r="G4" s="128"/>
    </row>
    <row r="5" spans="1:14" ht="17.100000000000001" customHeight="1">
      <c r="A5" s="125"/>
      <c r="D5" s="245" t="s">
        <v>2</v>
      </c>
      <c r="E5" s="245"/>
      <c r="F5" s="245"/>
      <c r="G5" s="130"/>
      <c r="H5" s="246" t="s">
        <v>82</v>
      </c>
      <c r="I5" s="246"/>
      <c r="J5" s="246"/>
    </row>
    <row r="6" spans="1:14" ht="17.100000000000001" customHeight="1">
      <c r="A6" s="65"/>
      <c r="D6" s="17" t="s">
        <v>149</v>
      </c>
      <c r="E6" s="17"/>
      <c r="F6" s="17" t="s">
        <v>3</v>
      </c>
      <c r="G6" s="17"/>
      <c r="H6" s="17" t="str">
        <f>+D6</f>
        <v>พ.ศ. 2560</v>
      </c>
      <c r="I6" s="17"/>
      <c r="J6" s="17" t="str">
        <f>+F6</f>
        <v>พ.ศ. 2559</v>
      </c>
    </row>
    <row r="7" spans="1:14" ht="17.100000000000001" customHeight="1">
      <c r="A7" s="65"/>
      <c r="B7" s="123" t="s">
        <v>4</v>
      </c>
      <c r="C7" s="119"/>
      <c r="D7" s="21" t="s">
        <v>5</v>
      </c>
      <c r="E7" s="17"/>
      <c r="F7" s="21" t="s">
        <v>5</v>
      </c>
      <c r="G7" s="24"/>
      <c r="H7" s="21" t="s">
        <v>5</v>
      </c>
      <c r="I7" s="17"/>
      <c r="J7" s="21" t="s">
        <v>5</v>
      </c>
    </row>
    <row r="8" spans="1:14" ht="17.100000000000001" customHeight="1">
      <c r="A8" s="65"/>
      <c r="B8" s="119"/>
      <c r="C8" s="119"/>
      <c r="D8" s="49"/>
      <c r="E8" s="17"/>
      <c r="F8" s="49"/>
      <c r="G8" s="24"/>
      <c r="H8" s="49"/>
      <c r="I8" s="17"/>
      <c r="J8" s="49"/>
    </row>
    <row r="9" spans="1:14" ht="17.45" customHeight="1">
      <c r="A9" s="71" t="s">
        <v>68</v>
      </c>
      <c r="D9" s="131"/>
      <c r="E9" s="24"/>
      <c r="F9" s="131"/>
      <c r="G9" s="24"/>
      <c r="H9" s="131"/>
      <c r="I9" s="24"/>
      <c r="J9" s="131"/>
    </row>
    <row r="10" spans="1:14" ht="17.45" customHeight="1">
      <c r="A10" s="125" t="s">
        <v>52</v>
      </c>
      <c r="D10" s="23">
        <v>21429456</v>
      </c>
      <c r="E10" s="24"/>
      <c r="F10" s="26">
        <f>'9-10'!H31</f>
        <v>59556285</v>
      </c>
      <c r="G10" s="24"/>
      <c r="H10" s="23">
        <v>19021560</v>
      </c>
      <c r="I10" s="26"/>
      <c r="J10" s="26">
        <f>'9-10'!L31</f>
        <v>62572623</v>
      </c>
      <c r="L10" s="70"/>
      <c r="M10" s="132"/>
      <c r="N10" s="70"/>
    </row>
    <row r="11" spans="1:14" ht="17.45" customHeight="1">
      <c r="A11" s="125" t="s">
        <v>69</v>
      </c>
      <c r="D11" s="23"/>
      <c r="E11" s="24"/>
      <c r="F11" s="26"/>
      <c r="G11" s="24"/>
      <c r="H11" s="235"/>
      <c r="I11" s="26"/>
      <c r="J11" s="26"/>
      <c r="K11" s="133"/>
      <c r="L11" s="70"/>
      <c r="M11" s="134"/>
      <c r="N11" s="70"/>
    </row>
    <row r="12" spans="1:14" ht="17.45" customHeight="1">
      <c r="A12" s="125" t="s">
        <v>140</v>
      </c>
      <c r="B12" s="126">
        <v>29</v>
      </c>
      <c r="D12" s="23" t="s">
        <v>185</v>
      </c>
      <c r="E12" s="24"/>
      <c r="F12" s="26">
        <v>-100000</v>
      </c>
      <c r="G12" s="24"/>
      <c r="H12" s="23" t="s">
        <v>185</v>
      </c>
      <c r="I12" s="26"/>
      <c r="J12" s="26">
        <v>-100000</v>
      </c>
      <c r="K12" s="133"/>
      <c r="L12" s="70"/>
      <c r="M12" s="134"/>
      <c r="N12" s="70"/>
    </row>
    <row r="13" spans="1:14" ht="17.45" customHeight="1">
      <c r="A13" s="125" t="s">
        <v>141</v>
      </c>
      <c r="B13" s="2">
        <v>30</v>
      </c>
      <c r="C13" s="2"/>
      <c r="D13" s="23">
        <v>-696536</v>
      </c>
      <c r="E13" s="135"/>
      <c r="F13" s="26">
        <v>-142993</v>
      </c>
      <c r="G13" s="135"/>
      <c r="H13" s="23">
        <v>-696536</v>
      </c>
      <c r="I13" s="26"/>
      <c r="J13" s="26">
        <v>-142993</v>
      </c>
      <c r="L13" s="70"/>
      <c r="M13" s="132"/>
      <c r="N13" s="70"/>
    </row>
    <row r="14" spans="1:14" ht="17.45" customHeight="1">
      <c r="A14" s="125" t="s">
        <v>70</v>
      </c>
      <c r="B14" s="126">
        <v>18</v>
      </c>
      <c r="D14" s="23">
        <v>16156504</v>
      </c>
      <c r="E14" s="24"/>
      <c r="F14" s="26">
        <v>14177484</v>
      </c>
      <c r="G14" s="24"/>
      <c r="H14" s="23">
        <v>14951772</v>
      </c>
      <c r="I14" s="26"/>
      <c r="J14" s="26">
        <v>13271030</v>
      </c>
      <c r="K14" s="133"/>
      <c r="L14" s="70"/>
      <c r="M14" s="132"/>
      <c r="N14" s="70"/>
    </row>
    <row r="15" spans="1:14" ht="17.45" customHeight="1">
      <c r="A15" s="125" t="s">
        <v>108</v>
      </c>
      <c r="B15" s="126">
        <v>18</v>
      </c>
      <c r="D15" s="23">
        <v>534335</v>
      </c>
      <c r="E15" s="24"/>
      <c r="F15" s="26">
        <v>458026</v>
      </c>
      <c r="G15" s="24"/>
      <c r="H15" s="23">
        <v>528193</v>
      </c>
      <c r="I15" s="26"/>
      <c r="J15" s="26">
        <v>453727</v>
      </c>
      <c r="K15" s="133"/>
      <c r="L15" s="70"/>
      <c r="M15" s="132"/>
      <c r="N15" s="70"/>
    </row>
    <row r="16" spans="1:14" ht="17.45" customHeight="1">
      <c r="A16" s="125" t="s">
        <v>142</v>
      </c>
      <c r="B16" s="126">
        <v>29</v>
      </c>
      <c r="D16" s="23" t="s">
        <v>185</v>
      </c>
      <c r="E16" s="24"/>
      <c r="F16" s="26">
        <v>-760675</v>
      </c>
      <c r="G16" s="24"/>
      <c r="H16" s="235" t="s">
        <v>185</v>
      </c>
      <c r="I16" s="26"/>
      <c r="J16" s="26">
        <v>-760675</v>
      </c>
      <c r="L16" s="70"/>
      <c r="M16" s="132"/>
      <c r="N16" s="70"/>
    </row>
    <row r="17" spans="1:15" ht="17.45" customHeight="1">
      <c r="A17" s="125" t="s">
        <v>143</v>
      </c>
      <c r="B17" s="126">
        <v>29</v>
      </c>
      <c r="D17" s="23">
        <v>-917218</v>
      </c>
      <c r="E17" s="24"/>
      <c r="F17" s="26">
        <v>-2620877</v>
      </c>
      <c r="G17" s="24"/>
      <c r="H17" s="23">
        <v>-503050</v>
      </c>
      <c r="I17" s="26"/>
      <c r="J17" s="26">
        <v>-2495872</v>
      </c>
      <c r="L17" s="70"/>
      <c r="M17" s="132"/>
      <c r="N17" s="70"/>
    </row>
    <row r="18" spans="1:15" ht="17.45" customHeight="1">
      <c r="A18" s="125" t="s">
        <v>203</v>
      </c>
      <c r="B18" s="126">
        <v>29</v>
      </c>
      <c r="D18" s="23">
        <v>-743453</v>
      </c>
      <c r="E18" s="24"/>
      <c r="F18" s="26">
        <v>0</v>
      </c>
      <c r="G18" s="24"/>
      <c r="H18" s="23">
        <v>-743453</v>
      </c>
      <c r="I18" s="135"/>
      <c r="J18" s="26">
        <v>0</v>
      </c>
      <c r="L18" s="70"/>
      <c r="M18" s="132"/>
      <c r="N18" s="70"/>
    </row>
    <row r="19" spans="1:15" ht="17.45" customHeight="1">
      <c r="A19" s="125" t="s">
        <v>200</v>
      </c>
      <c r="B19" s="126">
        <v>29</v>
      </c>
      <c r="D19" s="23">
        <v>4511</v>
      </c>
      <c r="E19" s="24"/>
      <c r="F19" s="26">
        <v>7980</v>
      </c>
      <c r="G19" s="24"/>
      <c r="H19" s="23">
        <v>4051</v>
      </c>
      <c r="I19" s="135"/>
      <c r="J19" s="26">
        <v>6860</v>
      </c>
      <c r="L19" s="70"/>
      <c r="M19" s="132"/>
      <c r="N19" s="70"/>
    </row>
    <row r="20" spans="1:15" ht="17.45" customHeight="1">
      <c r="A20" s="125" t="s">
        <v>198</v>
      </c>
      <c r="B20" s="126">
        <v>29</v>
      </c>
      <c r="D20" s="23">
        <v>24</v>
      </c>
      <c r="E20" s="24"/>
      <c r="F20" s="26">
        <v>0</v>
      </c>
      <c r="G20" s="24"/>
      <c r="H20" s="23">
        <v>24</v>
      </c>
      <c r="I20" s="26"/>
      <c r="J20" s="26">
        <v>0</v>
      </c>
      <c r="L20" s="70"/>
      <c r="M20" s="132"/>
      <c r="N20" s="70"/>
    </row>
    <row r="21" spans="1:15" ht="17.45" customHeight="1">
      <c r="A21" s="125" t="s">
        <v>71</v>
      </c>
      <c r="B21" s="126">
        <v>25</v>
      </c>
      <c r="D21" s="23">
        <v>1754746</v>
      </c>
      <c r="E21" s="24"/>
      <c r="F21" s="26">
        <v>1341847</v>
      </c>
      <c r="G21" s="24"/>
      <c r="H21" s="23">
        <v>1587968</v>
      </c>
      <c r="I21" s="26"/>
      <c r="J21" s="26">
        <v>1524201</v>
      </c>
      <c r="K21" s="133"/>
      <c r="L21" s="70"/>
      <c r="M21" s="132"/>
      <c r="N21" s="70"/>
    </row>
    <row r="22" spans="1:15" ht="17.45" customHeight="1">
      <c r="A22" s="125" t="s">
        <v>161</v>
      </c>
      <c r="B22" s="2"/>
      <c r="C22" s="2"/>
      <c r="D22" s="23">
        <v>47022</v>
      </c>
      <c r="E22" s="135"/>
      <c r="F22" s="26">
        <v>0</v>
      </c>
      <c r="G22" s="135"/>
      <c r="H22" s="23" t="s">
        <v>185</v>
      </c>
      <c r="I22" s="26"/>
      <c r="J22" s="26">
        <v>0</v>
      </c>
      <c r="L22" s="70"/>
      <c r="M22" s="132"/>
      <c r="N22" s="70"/>
    </row>
    <row r="23" spans="1:15" ht="17.45" customHeight="1">
      <c r="A23" s="125" t="s">
        <v>162</v>
      </c>
      <c r="B23" s="126">
        <v>29</v>
      </c>
      <c r="D23" s="23">
        <v>-234575</v>
      </c>
      <c r="E23" s="24"/>
      <c r="F23" s="26">
        <v>-363863</v>
      </c>
      <c r="G23" s="24"/>
      <c r="H23" s="23">
        <v>-146840</v>
      </c>
      <c r="I23" s="26"/>
      <c r="J23" s="26">
        <v>-307420</v>
      </c>
      <c r="L23" s="70"/>
      <c r="M23" s="132"/>
      <c r="N23" s="70"/>
    </row>
    <row r="24" spans="1:15" ht="17.45" customHeight="1">
      <c r="A24" s="125" t="s">
        <v>163</v>
      </c>
      <c r="B24" s="126">
        <v>29</v>
      </c>
      <c r="D24" s="23" t="s">
        <v>185</v>
      </c>
      <c r="E24" s="24"/>
      <c r="F24" s="26">
        <v>-525013</v>
      </c>
      <c r="G24" s="24"/>
      <c r="H24" s="23" t="s">
        <v>185</v>
      </c>
      <c r="I24" s="26"/>
      <c r="J24" s="26">
        <v>-525013</v>
      </c>
      <c r="L24" s="70"/>
      <c r="M24" s="132"/>
      <c r="N24" s="70"/>
    </row>
    <row r="25" spans="1:15" ht="17.45" customHeight="1">
      <c r="A25" s="125" t="s">
        <v>164</v>
      </c>
      <c r="D25" s="23">
        <v>131274</v>
      </c>
      <c r="E25" s="24"/>
      <c r="F25" s="26">
        <v>145</v>
      </c>
      <c r="G25" s="24"/>
      <c r="H25" s="23">
        <v>131274</v>
      </c>
      <c r="I25" s="26"/>
      <c r="J25" s="26">
        <v>145</v>
      </c>
      <c r="L25" s="70"/>
      <c r="M25" s="132"/>
      <c r="N25" s="70"/>
    </row>
    <row r="26" spans="1:15" ht="17.45" customHeight="1">
      <c r="A26" s="125" t="s">
        <v>189</v>
      </c>
      <c r="D26" s="23"/>
      <c r="E26" s="24"/>
      <c r="F26" s="26"/>
      <c r="G26" s="24"/>
      <c r="H26" s="23"/>
      <c r="I26" s="26"/>
      <c r="J26" s="26"/>
      <c r="L26" s="70"/>
      <c r="M26" s="132"/>
      <c r="N26" s="70"/>
    </row>
    <row r="27" spans="1:15" ht="17.45" customHeight="1">
      <c r="A27" s="14" t="s">
        <v>210</v>
      </c>
      <c r="B27" s="2">
        <v>16</v>
      </c>
      <c r="C27" s="2"/>
      <c r="D27" s="23">
        <v>-924297</v>
      </c>
      <c r="E27" s="135"/>
      <c r="F27" s="26">
        <v>0</v>
      </c>
      <c r="G27" s="135"/>
      <c r="H27" s="23" t="s">
        <v>185</v>
      </c>
      <c r="I27" s="26"/>
      <c r="J27" s="26">
        <v>0</v>
      </c>
      <c r="L27" s="70"/>
      <c r="M27" s="132"/>
      <c r="N27" s="70"/>
    </row>
    <row r="28" spans="1:15" ht="17.45" customHeight="1">
      <c r="A28" s="125" t="s">
        <v>109</v>
      </c>
      <c r="D28" s="136"/>
      <c r="E28" s="24"/>
      <c r="F28" s="136"/>
      <c r="G28" s="24"/>
      <c r="H28" s="136"/>
      <c r="I28" s="26"/>
      <c r="J28" s="136"/>
      <c r="L28" s="70"/>
      <c r="M28" s="134"/>
      <c r="N28" s="70"/>
    </row>
    <row r="29" spans="1:15" ht="17.45" customHeight="1">
      <c r="A29" s="165" t="s">
        <v>110</v>
      </c>
      <c r="D29" s="26">
        <v>28155305</v>
      </c>
      <c r="E29" s="24"/>
      <c r="F29" s="26">
        <v>30404036</v>
      </c>
      <c r="G29" s="24"/>
      <c r="H29" s="26">
        <v>4481596</v>
      </c>
      <c r="I29" s="26"/>
      <c r="J29" s="26">
        <v>8613113</v>
      </c>
      <c r="L29" s="70"/>
      <c r="M29" s="132"/>
      <c r="N29" s="70"/>
    </row>
    <row r="30" spans="1:15" ht="17.45" customHeight="1">
      <c r="A30" s="165" t="s">
        <v>111</v>
      </c>
      <c r="D30" s="26">
        <v>-8361001</v>
      </c>
      <c r="E30" s="24"/>
      <c r="F30" s="26">
        <v>-2874899</v>
      </c>
      <c r="G30" s="24"/>
      <c r="H30" s="26">
        <v>11997755</v>
      </c>
      <c r="I30" s="26"/>
      <c r="J30" s="26">
        <v>-2974399</v>
      </c>
      <c r="L30" s="70"/>
      <c r="M30" s="132"/>
      <c r="N30" s="70"/>
    </row>
    <row r="31" spans="1:15" ht="17.45" customHeight="1">
      <c r="A31" s="165" t="s">
        <v>11</v>
      </c>
      <c r="D31" s="26">
        <v>1741439</v>
      </c>
      <c r="E31" s="24"/>
      <c r="F31" s="26">
        <v>606820</v>
      </c>
      <c r="G31" s="24"/>
      <c r="H31" s="26">
        <v>53162</v>
      </c>
      <c r="I31" s="26"/>
      <c r="J31" s="26">
        <v>-185393</v>
      </c>
      <c r="L31" s="70"/>
      <c r="M31" s="132"/>
      <c r="N31" s="70"/>
    </row>
    <row r="32" spans="1:15" ht="17.45" customHeight="1">
      <c r="A32" s="165" t="s">
        <v>18</v>
      </c>
      <c r="D32" s="26">
        <v>-63880</v>
      </c>
      <c r="E32" s="24"/>
      <c r="F32" s="26">
        <v>-4000</v>
      </c>
      <c r="G32" s="24"/>
      <c r="H32" s="26">
        <v>-63880</v>
      </c>
      <c r="I32" s="26"/>
      <c r="J32" s="26">
        <v>-4000</v>
      </c>
      <c r="L32" s="86"/>
      <c r="M32" s="137"/>
      <c r="N32" s="86"/>
      <c r="O32" s="65"/>
    </row>
    <row r="33" spans="1:20" ht="17.45" customHeight="1">
      <c r="A33" s="165" t="s">
        <v>26</v>
      </c>
      <c r="D33" s="26">
        <v>-21948279</v>
      </c>
      <c r="E33" s="24"/>
      <c r="F33" s="26">
        <v>-50689484</v>
      </c>
      <c r="G33" s="24"/>
      <c r="H33" s="26">
        <v>6758937</v>
      </c>
      <c r="I33" s="26"/>
      <c r="J33" s="26">
        <v>-41100310</v>
      </c>
      <c r="L33" s="86"/>
      <c r="M33" s="137"/>
      <c r="N33" s="86"/>
      <c r="O33" s="65"/>
    </row>
    <row r="34" spans="1:20" ht="17.45" customHeight="1">
      <c r="A34" s="166" t="s">
        <v>27</v>
      </c>
      <c r="D34" s="32">
        <v>-5055828</v>
      </c>
      <c r="E34" s="24"/>
      <c r="F34" s="32">
        <v>-5145437</v>
      </c>
      <c r="G34" s="24"/>
      <c r="H34" s="32">
        <v>-2411246</v>
      </c>
      <c r="I34" s="24"/>
      <c r="J34" s="32">
        <v>-5429697</v>
      </c>
      <c r="L34" s="86"/>
      <c r="M34" s="137"/>
      <c r="N34" s="86"/>
      <c r="O34" s="65"/>
    </row>
    <row r="35" spans="1:20" ht="6.6" customHeight="1">
      <c r="A35" s="166"/>
      <c r="D35" s="24"/>
      <c r="E35" s="24"/>
      <c r="F35" s="24"/>
      <c r="G35" s="24"/>
      <c r="H35" s="24"/>
      <c r="I35" s="24"/>
      <c r="J35" s="24"/>
      <c r="L35" s="86"/>
      <c r="M35" s="137"/>
      <c r="N35" s="86"/>
      <c r="O35" s="65"/>
    </row>
    <row r="36" spans="1:20" ht="17.45" customHeight="1">
      <c r="A36" s="227" t="s">
        <v>190</v>
      </c>
      <c r="D36" s="24">
        <v>31009549</v>
      </c>
      <c r="E36" s="24"/>
      <c r="F36" s="24">
        <v>43325382</v>
      </c>
      <c r="G36" s="24"/>
      <c r="H36" s="24">
        <v>54951287</v>
      </c>
      <c r="I36" s="24"/>
      <c r="J36" s="24">
        <v>32415927</v>
      </c>
      <c r="L36" s="86"/>
      <c r="M36" s="137"/>
      <c r="N36" s="86"/>
      <c r="O36" s="65"/>
    </row>
    <row r="37" spans="1:20" ht="17.45" customHeight="1">
      <c r="A37" s="168" t="s">
        <v>165</v>
      </c>
      <c r="B37" s="72"/>
      <c r="C37" s="72"/>
      <c r="D37" s="24">
        <v>-131274</v>
      </c>
      <c r="E37" s="135"/>
      <c r="F37" s="24">
        <v>-145</v>
      </c>
      <c r="G37" s="135"/>
      <c r="H37" s="24">
        <v>-131274</v>
      </c>
      <c r="I37" s="24"/>
      <c r="J37" s="24">
        <v>-145</v>
      </c>
      <c r="L37" s="86"/>
      <c r="M37" s="137"/>
      <c r="N37" s="86"/>
      <c r="O37" s="65"/>
    </row>
    <row r="38" spans="1:20" ht="17.45" customHeight="1">
      <c r="A38" s="168" t="s">
        <v>192</v>
      </c>
      <c r="B38" s="72"/>
      <c r="C38" s="72"/>
      <c r="D38" s="24">
        <v>7098515</v>
      </c>
      <c r="E38" s="135"/>
      <c r="F38" s="24">
        <v>0</v>
      </c>
      <c r="G38" s="135"/>
      <c r="H38" s="24">
        <v>2670131</v>
      </c>
      <c r="I38" s="24"/>
      <c r="J38" s="24">
        <v>0</v>
      </c>
      <c r="L38" s="86"/>
      <c r="M38" s="137"/>
      <c r="N38" s="86"/>
      <c r="O38" s="65"/>
    </row>
    <row r="39" spans="1:20" ht="17.45" customHeight="1">
      <c r="A39" s="168" t="s">
        <v>166</v>
      </c>
      <c r="B39" s="72"/>
      <c r="C39" s="72"/>
      <c r="D39" s="138">
        <v>-19170884</v>
      </c>
      <c r="E39" s="135"/>
      <c r="F39" s="138">
        <v>-23337682</v>
      </c>
      <c r="G39" s="135"/>
      <c r="H39" s="138">
        <v>-14246849</v>
      </c>
      <c r="I39" s="26"/>
      <c r="J39" s="138">
        <v>-18275416</v>
      </c>
      <c r="L39" s="86"/>
      <c r="M39" s="137"/>
      <c r="N39" s="86"/>
      <c r="O39" s="65"/>
    </row>
    <row r="40" spans="1:20" ht="6" customHeight="1">
      <c r="A40" s="65"/>
      <c r="D40" s="26"/>
      <c r="E40" s="24"/>
      <c r="F40" s="26"/>
      <c r="G40" s="24"/>
      <c r="H40" s="26"/>
      <c r="I40" s="24"/>
      <c r="J40" s="26"/>
      <c r="L40" s="86"/>
      <c r="M40" s="134"/>
      <c r="N40" s="86"/>
      <c r="O40" s="65"/>
    </row>
    <row r="41" spans="1:20" s="72" customFormat="1" ht="17.45" customHeight="1">
      <c r="A41" s="167" t="s">
        <v>191</v>
      </c>
      <c r="D41" s="32">
        <f>SUM(D36:D40)</f>
        <v>18805906</v>
      </c>
      <c r="E41" s="135"/>
      <c r="F41" s="32">
        <f>SUM(F36:F40)</f>
        <v>19987555</v>
      </c>
      <c r="G41" s="135"/>
      <c r="H41" s="32">
        <f>SUM(H36:H40)</f>
        <v>43243295</v>
      </c>
      <c r="I41" s="26"/>
      <c r="J41" s="32">
        <f>SUM(J36:J40)</f>
        <v>14140366</v>
      </c>
      <c r="K41" s="23"/>
      <c r="L41" s="86"/>
      <c r="M41" s="134"/>
      <c r="N41" s="86"/>
      <c r="O41" s="139"/>
      <c r="P41" s="139"/>
      <c r="Q41" s="139"/>
      <c r="R41" s="139"/>
      <c r="S41" s="139"/>
      <c r="T41" s="139"/>
    </row>
    <row r="42" spans="1:20" s="72" customFormat="1" ht="15" customHeight="1">
      <c r="D42" s="140"/>
      <c r="E42" s="140"/>
      <c r="F42" s="140"/>
      <c r="G42" s="140"/>
      <c r="H42" s="128"/>
      <c r="I42" s="129"/>
      <c r="J42" s="128"/>
      <c r="K42" s="23"/>
      <c r="L42" s="139"/>
      <c r="M42" s="65"/>
      <c r="N42" s="139"/>
      <c r="O42" s="139"/>
      <c r="P42" s="139"/>
      <c r="Q42" s="139"/>
      <c r="R42" s="139"/>
      <c r="S42" s="139"/>
      <c r="T42" s="139"/>
    </row>
    <row r="43" spans="1:20" s="72" customFormat="1" ht="15" customHeight="1">
      <c r="D43" s="140"/>
      <c r="E43" s="140"/>
      <c r="F43" s="140"/>
      <c r="G43" s="140"/>
      <c r="H43" s="128"/>
      <c r="I43" s="129"/>
      <c r="J43" s="128"/>
      <c r="K43" s="23"/>
      <c r="L43" s="139"/>
      <c r="M43" s="65"/>
      <c r="N43" s="139"/>
      <c r="O43" s="139"/>
      <c r="P43" s="139"/>
      <c r="Q43" s="139"/>
      <c r="R43" s="139"/>
      <c r="S43" s="139"/>
      <c r="T43" s="139"/>
    </row>
    <row r="44" spans="1:20" s="72" customFormat="1" ht="15" customHeight="1">
      <c r="D44" s="140"/>
      <c r="E44" s="140"/>
      <c r="F44" s="140"/>
      <c r="G44" s="140"/>
      <c r="H44" s="128"/>
      <c r="I44" s="129"/>
      <c r="J44" s="128"/>
      <c r="K44" s="23"/>
      <c r="L44" s="139"/>
      <c r="M44" s="65"/>
      <c r="N44" s="139"/>
      <c r="O44" s="139"/>
      <c r="P44" s="139"/>
      <c r="Q44" s="139"/>
      <c r="R44" s="139"/>
      <c r="S44" s="139"/>
      <c r="T44" s="139"/>
    </row>
    <row r="45" spans="1:20" s="72" customFormat="1" ht="15" customHeight="1">
      <c r="D45" s="140"/>
      <c r="E45" s="140"/>
      <c r="F45" s="140"/>
      <c r="G45" s="140"/>
      <c r="H45" s="128"/>
      <c r="I45" s="129"/>
      <c r="J45" s="128"/>
      <c r="K45" s="23"/>
      <c r="L45" s="139"/>
      <c r="M45" s="65"/>
      <c r="N45" s="139"/>
      <c r="O45" s="139"/>
      <c r="P45" s="139"/>
      <c r="Q45" s="139"/>
      <c r="R45" s="139"/>
      <c r="S45" s="139"/>
      <c r="T45" s="139"/>
    </row>
    <row r="46" spans="1:20" s="72" customFormat="1" ht="15" customHeight="1">
      <c r="D46" s="140"/>
      <c r="E46" s="140"/>
      <c r="F46" s="140"/>
      <c r="G46" s="140"/>
      <c r="H46" s="128"/>
      <c r="I46" s="129"/>
      <c r="J46" s="128"/>
      <c r="K46" s="23"/>
      <c r="L46" s="139"/>
      <c r="M46" s="65"/>
      <c r="N46" s="139"/>
      <c r="O46" s="139"/>
      <c r="P46" s="139"/>
      <c r="Q46" s="139"/>
      <c r="R46" s="139"/>
      <c r="S46" s="139"/>
      <c r="T46" s="139"/>
    </row>
    <row r="47" spans="1:20" s="72" customFormat="1" ht="15" customHeight="1">
      <c r="D47" s="140"/>
      <c r="E47" s="140"/>
      <c r="F47" s="140"/>
      <c r="G47" s="140"/>
      <c r="H47" s="128"/>
      <c r="I47" s="129"/>
      <c r="J47" s="128"/>
      <c r="K47" s="23"/>
      <c r="L47" s="139"/>
      <c r="M47" s="65"/>
      <c r="N47" s="139"/>
      <c r="O47" s="139"/>
      <c r="P47" s="139"/>
      <c r="Q47" s="139"/>
      <c r="R47" s="139"/>
      <c r="S47" s="139"/>
      <c r="T47" s="139"/>
    </row>
    <row r="48" spans="1:20" s="72" customFormat="1" ht="15" customHeight="1">
      <c r="D48" s="140"/>
      <c r="E48" s="140"/>
      <c r="F48" s="140"/>
      <c r="G48" s="140"/>
      <c r="H48" s="128"/>
      <c r="I48" s="129"/>
      <c r="J48" s="128"/>
      <c r="K48" s="23"/>
      <c r="L48" s="139"/>
      <c r="M48" s="65"/>
      <c r="N48" s="139"/>
      <c r="O48" s="139"/>
      <c r="P48" s="139"/>
      <c r="Q48" s="139"/>
      <c r="R48" s="139"/>
      <c r="S48" s="139"/>
      <c r="T48" s="139"/>
    </row>
    <row r="49" spans="1:20" s="72" customFormat="1" ht="13.5" customHeight="1">
      <c r="D49" s="140"/>
      <c r="E49" s="140"/>
      <c r="F49" s="140"/>
      <c r="G49" s="140"/>
      <c r="H49" s="128"/>
      <c r="I49" s="129"/>
      <c r="J49" s="128"/>
      <c r="K49" s="23"/>
      <c r="L49" s="139"/>
      <c r="M49" s="65"/>
      <c r="N49" s="139"/>
      <c r="O49" s="139"/>
      <c r="P49" s="139"/>
      <c r="Q49" s="139"/>
      <c r="R49" s="139"/>
      <c r="S49" s="139"/>
      <c r="T49" s="139"/>
    </row>
    <row r="50" spans="1:20" s="72" customFormat="1" ht="21.95" customHeight="1">
      <c r="A50" s="141" t="str">
        <f>'12'!A32:S32</f>
        <v>หมายเหตุประกอบงบการเงินรวมและงบการเงินเฉพาะกิจการเป็นส่วนหนึ่งของงบการเงินนี้</v>
      </c>
      <c r="B50" s="213"/>
      <c r="C50" s="213"/>
      <c r="D50" s="214"/>
      <c r="E50" s="214"/>
      <c r="F50" s="214"/>
      <c r="G50" s="214"/>
      <c r="H50" s="144"/>
      <c r="I50" s="144"/>
      <c r="J50" s="144"/>
      <c r="K50" s="23"/>
      <c r="L50" s="139"/>
      <c r="M50" s="65"/>
      <c r="N50" s="139"/>
      <c r="O50" s="139"/>
      <c r="P50" s="139"/>
      <c r="Q50" s="139"/>
      <c r="R50" s="139"/>
      <c r="S50" s="139"/>
      <c r="T50" s="139"/>
    </row>
    <row r="51" spans="1:20">
      <c r="A51" s="1" t="str">
        <f>A1</f>
        <v>บริษัท ทีวี ธันเดอร์ จำกัด (มหาชน)</v>
      </c>
    </row>
    <row r="52" spans="1:20" ht="17.100000000000001" customHeight="1">
      <c r="A52" s="1" t="s">
        <v>72</v>
      </c>
    </row>
    <row r="53" spans="1:20" ht="17.100000000000001" customHeight="1">
      <c r="A53" s="7" t="s">
        <v>148</v>
      </c>
      <c r="B53" s="142"/>
      <c r="C53" s="142"/>
      <c r="D53" s="143"/>
      <c r="E53" s="144"/>
      <c r="F53" s="143"/>
      <c r="G53" s="144"/>
      <c r="H53" s="144"/>
      <c r="I53" s="144"/>
      <c r="J53" s="144"/>
    </row>
    <row r="54" spans="1:20" ht="17.100000000000001" customHeight="1"/>
    <row r="55" spans="1:20" ht="17.100000000000001" customHeight="1">
      <c r="A55" s="125"/>
      <c r="D55" s="245" t="s">
        <v>2</v>
      </c>
      <c r="E55" s="245"/>
      <c r="F55" s="245"/>
      <c r="G55" s="130"/>
      <c r="H55" s="246" t="s">
        <v>82</v>
      </c>
      <c r="I55" s="246"/>
      <c r="J55" s="246"/>
    </row>
    <row r="56" spans="1:20" ht="17.100000000000001" customHeight="1">
      <c r="A56" s="65"/>
      <c r="D56" s="17" t="s">
        <v>149</v>
      </c>
      <c r="E56" s="17"/>
      <c r="F56" s="17" t="s">
        <v>3</v>
      </c>
      <c r="G56" s="17"/>
      <c r="H56" s="17" t="str">
        <f>+D56</f>
        <v>พ.ศ. 2560</v>
      </c>
      <c r="I56" s="17"/>
      <c r="J56" s="17" t="str">
        <f>+F56</f>
        <v>พ.ศ. 2559</v>
      </c>
    </row>
    <row r="57" spans="1:20" ht="17.100000000000001" customHeight="1">
      <c r="A57" s="65"/>
      <c r="B57" s="123" t="s">
        <v>4</v>
      </c>
      <c r="C57" s="119"/>
      <c r="D57" s="21" t="s">
        <v>5</v>
      </c>
      <c r="E57" s="17"/>
      <c r="F57" s="21" t="s">
        <v>5</v>
      </c>
      <c r="G57" s="24"/>
      <c r="H57" s="21" t="s">
        <v>5</v>
      </c>
      <c r="I57" s="17"/>
      <c r="J57" s="21" t="s">
        <v>5</v>
      </c>
    </row>
    <row r="58" spans="1:20" ht="17.100000000000001" customHeight="1">
      <c r="A58" s="25" t="s">
        <v>73</v>
      </c>
      <c r="B58" s="145"/>
      <c r="C58" s="145"/>
      <c r="D58" s="146"/>
      <c r="E58" s="26"/>
      <c r="F58" s="146"/>
      <c r="G58" s="26"/>
      <c r="H58" s="24"/>
      <c r="I58" s="26"/>
      <c r="J58" s="24"/>
    </row>
    <row r="59" spans="1:20" ht="17.100000000000001" customHeight="1">
      <c r="A59" s="164" t="s">
        <v>112</v>
      </c>
      <c r="B59" s="145">
        <v>10</v>
      </c>
      <c r="C59" s="145"/>
      <c r="D59" s="24">
        <v>-1389272</v>
      </c>
      <c r="E59" s="26"/>
      <c r="F59" s="24">
        <v>-40977921</v>
      </c>
      <c r="G59" s="26"/>
      <c r="H59" s="24">
        <v>-1389272</v>
      </c>
      <c r="I59" s="26"/>
      <c r="J59" s="24">
        <v>-40977921</v>
      </c>
    </row>
    <row r="60" spans="1:20" ht="17.100000000000001" customHeight="1">
      <c r="A60" s="164" t="s">
        <v>113</v>
      </c>
      <c r="B60" s="145"/>
      <c r="C60" s="145"/>
      <c r="D60" s="24">
        <v>1670000</v>
      </c>
      <c r="E60" s="26"/>
      <c r="F60" s="24">
        <v>80762306</v>
      </c>
      <c r="G60" s="26"/>
      <c r="H60" s="24">
        <v>1670000</v>
      </c>
      <c r="I60" s="26"/>
      <c r="J60" s="24">
        <v>80762306</v>
      </c>
    </row>
    <row r="61" spans="1:20" ht="17.100000000000001" customHeight="1">
      <c r="A61" s="164" t="s">
        <v>204</v>
      </c>
      <c r="B61" s="145"/>
      <c r="C61" s="145"/>
      <c r="D61" s="24" t="s">
        <v>185</v>
      </c>
      <c r="E61" s="26"/>
      <c r="F61" s="24">
        <v>-12000000</v>
      </c>
      <c r="G61" s="26"/>
      <c r="H61" s="24" t="s">
        <v>185</v>
      </c>
      <c r="I61" s="26"/>
      <c r="J61" s="24">
        <v>-12000000</v>
      </c>
      <c r="L61" s="70"/>
      <c r="N61" s="70"/>
    </row>
    <row r="62" spans="1:20" ht="17.45" customHeight="1">
      <c r="A62" s="125" t="s">
        <v>205</v>
      </c>
      <c r="D62" s="26" t="s">
        <v>185</v>
      </c>
      <c r="E62" s="24"/>
      <c r="F62" s="26">
        <v>15000000</v>
      </c>
      <c r="G62" s="24"/>
      <c r="H62" s="26" t="s">
        <v>185</v>
      </c>
      <c r="I62" s="26"/>
      <c r="J62" s="26">
        <v>15000000</v>
      </c>
      <c r="L62" s="70"/>
      <c r="M62" s="132"/>
      <c r="N62" s="70"/>
    </row>
    <row r="63" spans="1:20" ht="17.45" customHeight="1">
      <c r="A63" s="125" t="s">
        <v>206</v>
      </c>
      <c r="B63" s="126">
        <v>34.4</v>
      </c>
      <c r="D63" s="26">
        <v>-4500000</v>
      </c>
      <c r="E63" s="24"/>
      <c r="F63" s="26">
        <v>0</v>
      </c>
      <c r="G63" s="24"/>
      <c r="H63" s="26">
        <v>-6190600</v>
      </c>
      <c r="I63" s="26"/>
      <c r="J63" s="26">
        <v>-2000000</v>
      </c>
      <c r="L63" s="70"/>
      <c r="M63" s="132"/>
      <c r="N63" s="70"/>
    </row>
    <row r="64" spans="1:20" ht="17.45" customHeight="1">
      <c r="A64" s="125" t="s">
        <v>207</v>
      </c>
      <c r="B64" s="126">
        <v>34.4</v>
      </c>
      <c r="D64" s="26" t="s">
        <v>185</v>
      </c>
      <c r="E64" s="24"/>
      <c r="F64" s="26">
        <v>0</v>
      </c>
      <c r="G64" s="24"/>
      <c r="H64" s="26" t="s">
        <v>185</v>
      </c>
      <c r="I64" s="26"/>
      <c r="J64" s="26">
        <v>2000000</v>
      </c>
      <c r="L64" s="70"/>
      <c r="M64" s="132"/>
      <c r="N64" s="70"/>
    </row>
    <row r="65" spans="1:14" ht="17.45" customHeight="1">
      <c r="A65" s="125" t="s">
        <v>135</v>
      </c>
      <c r="B65" s="126">
        <v>4</v>
      </c>
      <c r="D65" s="26" t="s">
        <v>185</v>
      </c>
      <c r="E65" s="24"/>
      <c r="F65" s="26">
        <v>-8000000</v>
      </c>
      <c r="G65" s="24"/>
      <c r="H65" s="26" t="s">
        <v>185</v>
      </c>
      <c r="I65" s="26"/>
      <c r="J65" s="26">
        <v>0</v>
      </c>
      <c r="L65" s="70"/>
      <c r="M65" s="132"/>
      <c r="N65" s="70"/>
    </row>
    <row r="66" spans="1:14" ht="17.45" customHeight="1">
      <c r="A66" s="125" t="s">
        <v>136</v>
      </c>
      <c r="B66" s="126">
        <v>16</v>
      </c>
      <c r="D66" s="26" t="s">
        <v>185</v>
      </c>
      <c r="E66" s="24"/>
      <c r="F66" s="26">
        <v>0</v>
      </c>
      <c r="G66" s="24"/>
      <c r="H66" s="26" t="s">
        <v>185</v>
      </c>
      <c r="I66" s="26"/>
      <c r="J66" s="26">
        <v>-4080000</v>
      </c>
      <c r="L66" s="70"/>
      <c r="M66" s="132"/>
      <c r="N66" s="70"/>
    </row>
    <row r="67" spans="1:14" ht="17.45" customHeight="1">
      <c r="A67" s="125" t="s">
        <v>197</v>
      </c>
      <c r="D67" s="26"/>
      <c r="E67" s="24"/>
      <c r="F67" s="26"/>
      <c r="G67" s="24"/>
      <c r="H67" s="26"/>
      <c r="I67" s="26"/>
      <c r="J67" s="26"/>
      <c r="L67" s="70"/>
      <c r="M67" s="132"/>
      <c r="N67" s="70"/>
    </row>
    <row r="68" spans="1:14" ht="17.45" customHeight="1">
      <c r="A68" s="14" t="s">
        <v>211</v>
      </c>
      <c r="B68" s="126">
        <v>16</v>
      </c>
      <c r="D68" s="26">
        <v>-23000000</v>
      </c>
      <c r="E68" s="24"/>
      <c r="F68" s="26">
        <v>0</v>
      </c>
      <c r="G68" s="24"/>
      <c r="H68" s="26">
        <v>-23000000</v>
      </c>
      <c r="I68" s="26"/>
      <c r="J68" s="26">
        <v>0</v>
      </c>
      <c r="L68" s="70"/>
      <c r="M68" s="132"/>
      <c r="N68" s="70"/>
    </row>
    <row r="69" spans="1:14" ht="17.45" customHeight="1">
      <c r="A69" s="125" t="s">
        <v>201</v>
      </c>
      <c r="D69" s="26">
        <v>1262814</v>
      </c>
      <c r="E69" s="24"/>
      <c r="F69" s="26">
        <v>-1245814</v>
      </c>
      <c r="G69" s="24"/>
      <c r="H69" s="26">
        <v>1262814</v>
      </c>
      <c r="I69" s="26"/>
      <c r="J69" s="26">
        <v>-1245814</v>
      </c>
      <c r="L69" s="70"/>
      <c r="M69" s="132"/>
      <c r="N69" s="70"/>
    </row>
    <row r="70" spans="1:14" ht="17.100000000000001" customHeight="1">
      <c r="A70" s="14" t="s">
        <v>74</v>
      </c>
      <c r="B70" s="145">
        <v>15</v>
      </c>
      <c r="C70" s="145"/>
      <c r="D70" s="24">
        <v>-77000000</v>
      </c>
      <c r="E70" s="26"/>
      <c r="F70" s="24">
        <v>-191000000</v>
      </c>
      <c r="G70" s="26"/>
      <c r="H70" s="24">
        <v>-65000000</v>
      </c>
      <c r="I70" s="26"/>
      <c r="J70" s="24">
        <v>-191000000</v>
      </c>
      <c r="L70" s="70"/>
      <c r="N70" s="70"/>
    </row>
    <row r="71" spans="1:14" ht="17.100000000000001" customHeight="1">
      <c r="A71" s="164" t="s">
        <v>167</v>
      </c>
      <c r="B71" s="145"/>
      <c r="C71" s="145"/>
      <c r="D71" s="24">
        <v>94037359</v>
      </c>
      <c r="E71" s="26"/>
      <c r="F71" s="24">
        <v>361405380</v>
      </c>
      <c r="G71" s="26"/>
      <c r="H71" s="24">
        <v>79498187</v>
      </c>
      <c r="I71" s="26"/>
      <c r="J71" s="24">
        <v>333405380</v>
      </c>
      <c r="L71" s="70"/>
      <c r="N71" s="70"/>
    </row>
    <row r="72" spans="1:14" ht="17.100000000000001" customHeight="1">
      <c r="A72" s="14" t="s">
        <v>75</v>
      </c>
      <c r="B72" s="145"/>
      <c r="C72" s="145"/>
      <c r="D72" s="24" t="s">
        <v>185</v>
      </c>
      <c r="E72" s="26"/>
      <c r="F72" s="24">
        <v>-42903973</v>
      </c>
      <c r="G72" s="26"/>
      <c r="H72" s="24" t="s">
        <v>185</v>
      </c>
      <c r="I72" s="26"/>
      <c r="J72" s="24">
        <v>-42903973</v>
      </c>
      <c r="L72" s="70"/>
      <c r="N72" s="70"/>
    </row>
    <row r="73" spans="1:14" ht="17.100000000000001" customHeight="1">
      <c r="A73" s="14" t="s">
        <v>76</v>
      </c>
      <c r="D73" s="135">
        <v>-6322502</v>
      </c>
      <c r="E73" s="135"/>
      <c r="F73" s="135">
        <v>-125120218</v>
      </c>
      <c r="G73" s="135"/>
      <c r="H73" s="135">
        <v>-5743451</v>
      </c>
      <c r="I73" s="135"/>
      <c r="J73" s="135">
        <v>-123338239</v>
      </c>
      <c r="L73" s="70"/>
      <c r="N73" s="70"/>
    </row>
    <row r="74" spans="1:14" ht="18" customHeight="1">
      <c r="A74" s="14" t="s">
        <v>78</v>
      </c>
      <c r="D74" s="135">
        <v>743458</v>
      </c>
      <c r="E74" s="24"/>
      <c r="F74" s="135">
        <v>0</v>
      </c>
      <c r="G74" s="24"/>
      <c r="H74" s="135">
        <v>743458</v>
      </c>
      <c r="I74" s="24"/>
      <c r="J74" s="135">
        <v>0</v>
      </c>
      <c r="L74" s="70"/>
      <c r="N74" s="70"/>
    </row>
    <row r="75" spans="1:14" ht="17.100000000000001" customHeight="1">
      <c r="A75" s="14" t="s">
        <v>77</v>
      </c>
      <c r="D75" s="135">
        <v>-67490</v>
      </c>
      <c r="E75" s="26"/>
      <c r="F75" s="135">
        <v>-1401972</v>
      </c>
      <c r="G75" s="26"/>
      <c r="H75" s="135">
        <v>-18900</v>
      </c>
      <c r="I75" s="24"/>
      <c r="J75" s="135">
        <v>-1383300</v>
      </c>
      <c r="L75" s="70"/>
      <c r="N75" s="70"/>
    </row>
    <row r="76" spans="1:14" ht="17.100000000000001" customHeight="1">
      <c r="A76" s="14" t="s">
        <v>79</v>
      </c>
      <c r="D76" s="24">
        <v>213221</v>
      </c>
      <c r="E76" s="26"/>
      <c r="F76" s="24">
        <v>364470</v>
      </c>
      <c r="G76" s="26"/>
      <c r="H76" s="24">
        <v>124397</v>
      </c>
      <c r="I76" s="24"/>
      <c r="J76" s="24">
        <v>307490</v>
      </c>
      <c r="K76" s="33"/>
      <c r="L76" s="70"/>
      <c r="N76" s="70"/>
    </row>
    <row r="77" spans="1:14" ht="17.100000000000001" customHeight="1">
      <c r="A77" s="14" t="s">
        <v>80</v>
      </c>
      <c r="B77" s="126">
        <v>29</v>
      </c>
      <c r="D77" s="32" t="s">
        <v>185</v>
      </c>
      <c r="E77" s="26"/>
      <c r="F77" s="32">
        <v>525013</v>
      </c>
      <c r="G77" s="26"/>
      <c r="H77" s="32" t="s">
        <v>185</v>
      </c>
      <c r="I77" s="26"/>
      <c r="J77" s="32">
        <v>525013</v>
      </c>
      <c r="L77" s="70"/>
      <c r="N77" s="70"/>
    </row>
    <row r="78" spans="1:14" ht="3.95" customHeight="1">
      <c r="D78" s="147"/>
      <c r="E78" s="26"/>
      <c r="F78" s="147"/>
      <c r="G78" s="26"/>
      <c r="H78" s="147"/>
      <c r="I78" s="24"/>
      <c r="J78" s="147"/>
      <c r="L78" s="70"/>
      <c r="N78" s="70"/>
    </row>
    <row r="79" spans="1:14" ht="17.100000000000001" customHeight="1">
      <c r="A79" s="167" t="s">
        <v>202</v>
      </c>
      <c r="D79" s="32">
        <f>SUM(D59:D78)</f>
        <v>-14352412</v>
      </c>
      <c r="E79" s="26"/>
      <c r="F79" s="32">
        <f>SUM(F59:F78)</f>
        <v>35407271</v>
      </c>
      <c r="G79" s="26"/>
      <c r="H79" s="32">
        <f>SUM(H59:H78)</f>
        <v>-18043367</v>
      </c>
      <c r="I79" s="26"/>
      <c r="J79" s="32">
        <f>SUM(J59:J78)</f>
        <v>13070942</v>
      </c>
      <c r="L79" s="70"/>
      <c r="N79" s="70"/>
    </row>
    <row r="80" spans="1:14" ht="9.75" customHeight="1">
      <c r="D80" s="24"/>
      <c r="E80" s="26"/>
      <c r="F80" s="24"/>
      <c r="G80" s="26"/>
      <c r="H80" s="24"/>
      <c r="I80" s="26"/>
      <c r="J80" s="24"/>
      <c r="L80" s="70"/>
      <c r="N80" s="70"/>
    </row>
    <row r="81" spans="1:20" ht="17.100000000000001" customHeight="1">
      <c r="A81" s="25" t="s">
        <v>81</v>
      </c>
      <c r="D81" s="24"/>
      <c r="E81" s="26"/>
      <c r="F81" s="24"/>
      <c r="G81" s="26"/>
      <c r="H81" s="24"/>
      <c r="I81" s="26"/>
      <c r="J81" s="24"/>
      <c r="L81" s="70"/>
      <c r="N81" s="70"/>
    </row>
    <row r="82" spans="1:20" ht="17.100000000000001" customHeight="1">
      <c r="A82" s="14" t="s">
        <v>137</v>
      </c>
      <c r="B82" s="126">
        <v>16</v>
      </c>
      <c r="D82" s="24" t="s">
        <v>185</v>
      </c>
      <c r="E82" s="26"/>
      <c r="F82" s="24">
        <v>3920000</v>
      </c>
      <c r="G82" s="26"/>
      <c r="H82" s="24" t="s">
        <v>185</v>
      </c>
      <c r="I82" s="26"/>
      <c r="J82" s="24">
        <v>0</v>
      </c>
      <c r="L82" s="70"/>
      <c r="N82" s="70"/>
    </row>
    <row r="83" spans="1:20" ht="17.100000000000001" customHeight="1">
      <c r="A83" s="14" t="s">
        <v>154</v>
      </c>
      <c r="D83" s="24">
        <v>-2067627</v>
      </c>
      <c r="E83" s="26"/>
      <c r="F83" s="24">
        <v>0</v>
      </c>
      <c r="G83" s="26"/>
      <c r="H83" s="24">
        <v>-2067627</v>
      </c>
      <c r="I83" s="26"/>
      <c r="J83" s="24">
        <v>0</v>
      </c>
      <c r="L83" s="70"/>
      <c r="N83" s="70"/>
    </row>
    <row r="84" spans="1:20" ht="17.100000000000001" customHeight="1">
      <c r="A84" s="14" t="s">
        <v>168</v>
      </c>
      <c r="B84" s="126">
        <v>33</v>
      </c>
      <c r="D84" s="32">
        <v>-35947193</v>
      </c>
      <c r="E84" s="24"/>
      <c r="F84" s="32">
        <v>-80000000</v>
      </c>
      <c r="G84" s="24"/>
      <c r="H84" s="32">
        <v>-35947193</v>
      </c>
      <c r="I84" s="24"/>
      <c r="J84" s="32">
        <v>-80000000</v>
      </c>
      <c r="L84" s="70"/>
      <c r="N84" s="70"/>
    </row>
    <row r="85" spans="1:20" ht="3.95" customHeight="1">
      <c r="D85" s="24"/>
      <c r="E85" s="26"/>
      <c r="F85" s="24"/>
      <c r="G85" s="26"/>
      <c r="H85" s="24"/>
      <c r="I85" s="26"/>
      <c r="J85" s="24"/>
      <c r="L85" s="70"/>
      <c r="N85" s="70"/>
    </row>
    <row r="86" spans="1:20" ht="17.100000000000001" customHeight="1">
      <c r="A86" s="170" t="s">
        <v>194</v>
      </c>
      <c r="D86" s="32">
        <f>SUM(D82:D84)</f>
        <v>-38014820</v>
      </c>
      <c r="E86" s="26"/>
      <c r="F86" s="32">
        <f>SUM(F82:F84)</f>
        <v>-76080000</v>
      </c>
      <c r="G86" s="26"/>
      <c r="H86" s="32">
        <f>SUM(H82:H84)</f>
        <v>-38014820</v>
      </c>
      <c r="I86" s="26"/>
      <c r="J86" s="32">
        <f>SUM(J82:J84)</f>
        <v>-80000000</v>
      </c>
      <c r="L86" s="70"/>
      <c r="N86" s="70"/>
    </row>
    <row r="87" spans="1:20" ht="6" customHeight="1">
      <c r="D87" s="24"/>
      <c r="E87" s="26"/>
      <c r="F87" s="24"/>
      <c r="G87" s="26"/>
      <c r="H87" s="24"/>
      <c r="I87" s="26"/>
      <c r="J87" s="24"/>
      <c r="L87" s="70"/>
      <c r="N87" s="70"/>
    </row>
    <row r="88" spans="1:20" ht="17.100000000000001" customHeight="1">
      <c r="A88" s="171" t="s">
        <v>195</v>
      </c>
      <c r="D88" s="26">
        <f>SUM(D86,D79,D41)</f>
        <v>-33561326</v>
      </c>
      <c r="E88" s="26"/>
      <c r="F88" s="26">
        <f>SUM(F86,F79,F41)</f>
        <v>-20685174</v>
      </c>
      <c r="G88" s="26"/>
      <c r="H88" s="26">
        <f>SUM(H86,H79,H41)</f>
        <v>-12814892</v>
      </c>
      <c r="I88" s="26"/>
      <c r="J88" s="26">
        <f>SUM(J86,J79,J41)</f>
        <v>-52788692</v>
      </c>
      <c r="L88" s="70"/>
      <c r="N88" s="70"/>
    </row>
    <row r="89" spans="1:20" ht="17.100000000000001" customHeight="1">
      <c r="A89" s="164" t="s">
        <v>114</v>
      </c>
      <c r="B89" s="126">
        <v>9</v>
      </c>
      <c r="D89" s="24">
        <v>65753225</v>
      </c>
      <c r="E89" s="24"/>
      <c r="F89" s="24">
        <v>86438399</v>
      </c>
      <c r="G89" s="24"/>
      <c r="H89" s="24">
        <v>23000199</v>
      </c>
      <c r="I89" s="24"/>
      <c r="J89" s="24">
        <v>75788891</v>
      </c>
      <c r="L89" s="70"/>
      <c r="N89" s="70"/>
    </row>
    <row r="90" spans="1:20" ht="17.100000000000001" customHeight="1">
      <c r="A90" s="164" t="s">
        <v>169</v>
      </c>
      <c r="D90" s="24"/>
      <c r="E90" s="26"/>
      <c r="F90" s="24"/>
      <c r="G90" s="26"/>
      <c r="H90" s="24"/>
      <c r="I90" s="26"/>
      <c r="J90" s="24"/>
      <c r="L90" s="70"/>
      <c r="N90" s="70"/>
    </row>
    <row r="91" spans="1:20" ht="17.100000000000001" customHeight="1">
      <c r="A91" s="164" t="s">
        <v>170</v>
      </c>
      <c r="D91" s="32">
        <v>-47022</v>
      </c>
      <c r="E91" s="26"/>
      <c r="F91" s="32">
        <v>0</v>
      </c>
      <c r="G91" s="26"/>
      <c r="H91" s="32">
        <v>0</v>
      </c>
      <c r="I91" s="26"/>
      <c r="J91" s="32">
        <v>0</v>
      </c>
      <c r="L91" s="70"/>
      <c r="N91" s="70"/>
    </row>
    <row r="92" spans="1:20" ht="3.95" customHeight="1">
      <c r="D92" s="24"/>
      <c r="E92" s="26"/>
      <c r="F92" s="24"/>
      <c r="G92" s="26"/>
      <c r="H92" s="24"/>
      <c r="I92" s="24"/>
      <c r="J92" s="24"/>
      <c r="L92" s="70"/>
      <c r="N92" s="70"/>
    </row>
    <row r="93" spans="1:20" ht="17.100000000000001" customHeight="1" thickBot="1">
      <c r="A93" s="172" t="s">
        <v>115</v>
      </c>
      <c r="B93" s="126">
        <v>9</v>
      </c>
      <c r="D93" s="40">
        <f>SUM(D88:D91)</f>
        <v>32144877</v>
      </c>
      <c r="E93" s="26"/>
      <c r="F93" s="40">
        <f>SUM(F88:F91)</f>
        <v>65753225</v>
      </c>
      <c r="G93" s="26"/>
      <c r="H93" s="40">
        <f>SUM(H88:H91)</f>
        <v>10185307</v>
      </c>
      <c r="I93" s="26"/>
      <c r="J93" s="40">
        <f>SUM(J88:J91)</f>
        <v>23000199</v>
      </c>
      <c r="L93" s="70"/>
      <c r="N93" s="70"/>
    </row>
    <row r="94" spans="1:20" s="65" customFormat="1" ht="17.100000000000001" customHeight="1" thickTop="1">
      <c r="A94" s="172"/>
      <c r="B94" s="148"/>
      <c r="C94" s="148"/>
      <c r="D94" s="26"/>
      <c r="E94" s="135"/>
      <c r="F94" s="26"/>
      <c r="G94" s="135"/>
      <c r="H94" s="26"/>
      <c r="I94" s="135"/>
      <c r="J94" s="26"/>
      <c r="K94" s="23"/>
      <c r="L94" s="70"/>
      <c r="M94" s="14"/>
      <c r="N94" s="70"/>
      <c r="O94" s="14"/>
      <c r="P94" s="14"/>
      <c r="Q94" s="14"/>
      <c r="R94" s="14"/>
      <c r="S94" s="14"/>
      <c r="T94" s="14"/>
    </row>
    <row r="95" spans="1:20" s="65" customFormat="1" ht="17.100000000000001" customHeight="1">
      <c r="A95" s="172" t="s">
        <v>116</v>
      </c>
      <c r="B95" s="148"/>
      <c r="C95" s="148"/>
      <c r="D95" s="26"/>
      <c r="E95" s="135"/>
      <c r="F95" s="26"/>
      <c r="G95" s="135"/>
      <c r="H95" s="26"/>
      <c r="I95" s="135"/>
      <c r="J95" s="26"/>
      <c r="K95" s="23"/>
      <c r="L95" s="70"/>
      <c r="M95" s="14"/>
      <c r="N95" s="70"/>
      <c r="O95" s="14"/>
      <c r="P95" s="14"/>
      <c r="Q95" s="14"/>
      <c r="R95" s="14"/>
      <c r="S95" s="14"/>
      <c r="T95" s="14"/>
    </row>
    <row r="96" spans="1:20" s="65" customFormat="1" ht="17.100000000000001" customHeight="1">
      <c r="A96" s="169" t="s">
        <v>117</v>
      </c>
      <c r="B96" s="148"/>
      <c r="C96" s="148"/>
      <c r="D96" s="26"/>
      <c r="E96" s="135"/>
      <c r="F96" s="26"/>
      <c r="G96" s="135"/>
      <c r="H96" s="26"/>
      <c r="I96" s="135"/>
      <c r="J96" s="26"/>
      <c r="K96" s="23"/>
      <c r="L96" s="70"/>
      <c r="M96" s="14"/>
      <c r="N96" s="70"/>
      <c r="O96" s="14"/>
      <c r="P96" s="14"/>
      <c r="Q96" s="14"/>
      <c r="R96" s="14"/>
      <c r="S96" s="14"/>
      <c r="T96" s="14"/>
    </row>
    <row r="97" spans="1:20" ht="5.25" customHeight="1">
      <c r="D97" s="160"/>
      <c r="E97" s="173"/>
      <c r="F97" s="160"/>
      <c r="G97" s="173"/>
      <c r="H97" s="160"/>
      <c r="I97" s="173"/>
      <c r="J97" s="160"/>
      <c r="L97" s="70"/>
      <c r="N97" s="70"/>
    </row>
    <row r="98" spans="1:20" s="65" customFormat="1" ht="17.100000000000001" customHeight="1">
      <c r="A98" s="14" t="s">
        <v>193</v>
      </c>
      <c r="B98" s="148"/>
      <c r="C98" s="148"/>
      <c r="D98" s="26">
        <v>29671</v>
      </c>
      <c r="E98" s="26">
        <v>1812102</v>
      </c>
      <c r="F98" s="26">
        <v>3630879</v>
      </c>
      <c r="G98" s="26"/>
      <c r="H98" s="26">
        <v>29671</v>
      </c>
      <c r="I98" s="26"/>
      <c r="J98" s="26">
        <v>3630879</v>
      </c>
      <c r="K98" s="23"/>
      <c r="L98" s="70"/>
      <c r="M98" s="14"/>
      <c r="N98" s="70"/>
      <c r="O98" s="14"/>
      <c r="P98" s="14"/>
      <c r="Q98" s="14"/>
      <c r="R98" s="14"/>
      <c r="S98" s="14"/>
      <c r="T98" s="14"/>
    </row>
    <row r="99" spans="1:20" s="65" customFormat="1" ht="17.100000000000001" customHeight="1">
      <c r="A99" s="14" t="s">
        <v>212</v>
      </c>
      <c r="B99" s="148"/>
      <c r="C99" s="148"/>
      <c r="D99" s="26">
        <v>4727327</v>
      </c>
      <c r="E99" s="26"/>
      <c r="F99" s="26" t="s">
        <v>185</v>
      </c>
      <c r="G99" s="26"/>
      <c r="H99" s="26">
        <v>4727327</v>
      </c>
      <c r="I99" s="26"/>
      <c r="J99" s="26" t="s">
        <v>185</v>
      </c>
      <c r="K99" s="23"/>
      <c r="L99" s="70"/>
      <c r="M99" s="14"/>
      <c r="N99" s="70"/>
      <c r="O99" s="14"/>
      <c r="P99" s="14"/>
      <c r="Q99" s="14"/>
      <c r="R99" s="14"/>
      <c r="S99" s="14"/>
      <c r="T99" s="14"/>
    </row>
    <row r="100" spans="1:20" s="65" customFormat="1" ht="17.100000000000001" customHeight="1">
      <c r="A100" s="14"/>
      <c r="B100" s="148"/>
      <c r="C100" s="148"/>
      <c r="D100" s="26"/>
      <c r="E100" s="26"/>
      <c r="F100" s="26"/>
      <c r="G100" s="26"/>
      <c r="H100" s="26"/>
      <c r="I100" s="26"/>
      <c r="J100" s="26"/>
      <c r="K100" s="23"/>
      <c r="L100" s="70"/>
      <c r="M100" s="14"/>
      <c r="N100" s="70"/>
      <c r="O100" s="14"/>
      <c r="P100" s="14"/>
      <c r="Q100" s="14"/>
      <c r="R100" s="14"/>
      <c r="S100" s="14"/>
      <c r="T100" s="14"/>
    </row>
    <row r="101" spans="1:20" s="65" customFormat="1" ht="17.100000000000001" customHeight="1">
      <c r="A101" s="14"/>
      <c r="B101" s="148"/>
      <c r="C101" s="148"/>
      <c r="D101" s="26"/>
      <c r="E101" s="26"/>
      <c r="F101" s="26"/>
      <c r="G101" s="26"/>
      <c r="H101" s="26"/>
      <c r="I101" s="26"/>
      <c r="J101" s="26"/>
      <c r="K101" s="23"/>
      <c r="L101" s="70"/>
      <c r="M101" s="14"/>
      <c r="N101" s="70"/>
      <c r="O101" s="14"/>
      <c r="P101" s="14"/>
      <c r="Q101" s="14"/>
      <c r="R101" s="14"/>
      <c r="S101" s="14"/>
      <c r="T101" s="14"/>
    </row>
    <row r="102" spans="1:20" s="65" customFormat="1" ht="12.75" customHeight="1">
      <c r="A102" s="14"/>
      <c r="B102" s="148"/>
      <c r="C102" s="148"/>
      <c r="D102" s="26"/>
      <c r="E102" s="26"/>
      <c r="F102" s="26"/>
      <c r="G102" s="26"/>
      <c r="H102" s="26"/>
      <c r="I102" s="26"/>
      <c r="J102" s="26"/>
      <c r="K102" s="23"/>
      <c r="L102" s="70"/>
      <c r="M102" s="14"/>
      <c r="N102" s="70"/>
      <c r="O102" s="14"/>
      <c r="P102" s="14"/>
      <c r="Q102" s="14"/>
      <c r="R102" s="14"/>
      <c r="S102" s="14"/>
      <c r="T102" s="14"/>
    </row>
    <row r="103" spans="1:20" s="65" customFormat="1" ht="20.100000000000001" customHeight="1">
      <c r="A103" s="141" t="str">
        <f>A50</f>
        <v>หมายเหตุประกอบงบการเงินรวมและงบการเงินเฉพาะกิจการเป็นส่วนหนึ่งของงบการเงินนี้</v>
      </c>
      <c r="B103" s="142"/>
      <c r="C103" s="142"/>
      <c r="D103" s="143"/>
      <c r="E103" s="144"/>
      <c r="F103" s="143"/>
      <c r="G103" s="144"/>
      <c r="H103" s="144"/>
      <c r="I103" s="144"/>
      <c r="J103" s="144"/>
      <c r="K103" s="23"/>
      <c r="L103" s="14"/>
      <c r="M103" s="14"/>
      <c r="N103" s="14"/>
      <c r="O103" s="14"/>
      <c r="P103" s="14"/>
      <c r="Q103" s="14"/>
      <c r="R103" s="14"/>
      <c r="S103" s="14"/>
      <c r="T103" s="14"/>
    </row>
    <row r="105" spans="1:20" s="149" customFormat="1" ht="18" customHeight="1">
      <c r="A105" s="150"/>
      <c r="B105" s="151"/>
      <c r="C105" s="151"/>
      <c r="D105" s="152"/>
      <c r="E105" s="153"/>
      <c r="F105" s="152"/>
      <c r="G105" s="153"/>
      <c r="H105" s="152"/>
      <c r="I105" s="153"/>
      <c r="J105" s="152"/>
      <c r="K105" s="23"/>
      <c r="M105" s="14"/>
    </row>
    <row r="106" spans="1:20" s="149" customFormat="1" ht="18" customHeight="1">
      <c r="A106" s="150"/>
      <c r="B106" s="151"/>
      <c r="C106" s="151"/>
      <c r="D106" s="152"/>
      <c r="E106" s="153"/>
      <c r="F106" s="152"/>
      <c r="G106" s="153"/>
      <c r="H106" s="152"/>
      <c r="I106" s="153"/>
      <c r="J106" s="152"/>
      <c r="K106" s="23"/>
      <c r="M106" s="14"/>
    </row>
  </sheetData>
  <mergeCells count="4">
    <mergeCell ref="D55:F55"/>
    <mergeCell ref="H55:J55"/>
    <mergeCell ref="D5:F5"/>
    <mergeCell ref="H5:J5"/>
  </mergeCells>
  <pageMargins left="1" right="0.5" top="0.5" bottom="0.6" header="0.49" footer="0.4"/>
  <pageSetup paperSize="9" scale="95" firstPageNumber="13" orientation="portrait" useFirstPageNumber="1" horizontalDpi="1200" verticalDpi="1200" r:id="rId1"/>
  <headerFooter>
    <oddFooter>&amp;R&amp;"Angsana New,Regular"&amp;12&amp;P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6-8</vt:lpstr>
      <vt:lpstr>9-10</vt:lpstr>
      <vt:lpstr>11</vt:lpstr>
      <vt:lpstr>12</vt:lpstr>
      <vt:lpstr>13-14</vt:lpstr>
      <vt:lpstr>'12'!Print_Area</vt:lpstr>
      <vt:lpstr>'13-14'!Print_Area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Nonglu_A</cp:lastModifiedBy>
  <cp:lastPrinted>2018-02-13T11:51:12Z</cp:lastPrinted>
  <dcterms:created xsi:type="dcterms:W3CDTF">2017-02-03T16:24:23Z</dcterms:created>
  <dcterms:modified xsi:type="dcterms:W3CDTF">2018-02-15T13:09:43Z</dcterms:modified>
</cp:coreProperties>
</file>